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NA 2018\CUENTA PUBLICA 4TO TRIM 2018\IMPRESO\"/>
    </mc:Choice>
  </mc:AlternateContent>
  <xr:revisionPtr revIDLastSave="0" documentId="13_ncr:1_{F4A44D7A-09E3-49A7-BDB4-B60D8F6766B5}" xr6:coauthVersionLast="40" xr6:coauthVersionMax="40" xr10:uidLastSave="{00000000-0000-0000-0000-000000000000}"/>
  <bookViews>
    <workbookView xWindow="0" yWindow="0" windowWidth="28800" windowHeight="10425" xr2:uid="{00000000-000D-0000-FFFF-FFFF00000000}"/>
  </bookViews>
  <sheets>
    <sheet name="EAA" sheetId="1" r:id="rId1"/>
  </sheets>
  <definedNames>
    <definedName name="_xlnm._FilterDatabase" localSheetId="0" hidden="1">EAA!$A$2:$G$24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1" i="1" l="1"/>
  <c r="E19" i="1"/>
  <c r="D19" i="1"/>
  <c r="D18" i="1"/>
  <c r="E11" i="1"/>
  <c r="D11" i="1"/>
  <c r="E9" i="1"/>
  <c r="D9" i="1"/>
  <c r="D8" i="1"/>
  <c r="E8" i="1"/>
  <c r="D7" i="1" l="1"/>
  <c r="E7" i="1" l="1"/>
  <c r="F21" i="1" l="1"/>
  <c r="G21" i="1" s="1"/>
  <c r="F11" i="1"/>
  <c r="G11" i="1" s="1"/>
  <c r="F7" i="1"/>
  <c r="G7" i="1" s="1"/>
  <c r="F24" i="1"/>
  <c r="G24" i="1" s="1"/>
  <c r="F23" i="1"/>
  <c r="G23" i="1" s="1"/>
  <c r="F22" i="1"/>
  <c r="G22" i="1" s="1"/>
  <c r="F20" i="1"/>
  <c r="G20" i="1" s="1"/>
  <c r="F19" i="1"/>
  <c r="G19" i="1" s="1"/>
  <c r="F18" i="1"/>
  <c r="G18" i="1" s="1"/>
  <c r="F13" i="1"/>
  <c r="G13" i="1" s="1"/>
  <c r="F12" i="1"/>
  <c r="G12" i="1" s="1"/>
  <c r="F10" i="1"/>
  <c r="G10" i="1" s="1"/>
  <c r="F9" i="1"/>
  <c r="G9" i="1" s="1"/>
  <c r="F8" i="1"/>
  <c r="G8" i="1" s="1"/>
</calcChain>
</file>

<file path=xl/sharedStrings.xml><?xml version="1.0" encoding="utf-8"?>
<sst xmlns="http://schemas.openxmlformats.org/spreadsheetml/2006/main" count="31" uniqueCount="31">
  <si>
    <t>ACTIVO</t>
  </si>
  <si>
    <t>Inventarios</t>
  </si>
  <si>
    <t>Almacenes</t>
  </si>
  <si>
    <t>Concepto</t>
  </si>
  <si>
    <t>Saldo Inicial 
1</t>
  </si>
  <si>
    <t>Cargos del Periodo 2</t>
  </si>
  <si>
    <t>Abonos del Periodo 3</t>
  </si>
  <si>
    <t>Saldo Final 
4 (1+2-3)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</si>
  <si>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</si>
  <si>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</si>
  <si>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</si>
  <si>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</si>
  <si>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</si>
  <si>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</si>
  <si>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</si>
  <si>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</si>
  <si>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</si>
  <si>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</si>
  <si>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</si>
  <si>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</si>
  <si>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</si>
  <si>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</si>
  <si>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</si>
  <si>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</si>
  <si>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Variación Del Periodo
(4-1)</t>
  </si>
  <si>
    <t>_____________________________________________________________________</t>
  </si>
  <si>
    <t>Bajo protesta de decir verdad declaramos que los Estados Financieros y sus notas, son razonablemente correctos y son responsabilidad del emisor.</t>
  </si>
  <si>
    <t>_________________________________________</t>
  </si>
  <si>
    <t>Directora General del SAPAS
LAE Ma. Ivonne Solís Constantino</t>
  </si>
  <si>
    <t>Director de Administración y Finanzas
C.P. Carlos Alberto Ramírez Salazar</t>
  </si>
  <si>
    <t>SISTEMA DE AGUA POTABLE Y ALCANTARILLADO DE SILAO
Estado Analítico del Activo
Del 01 DE ENERO al 31 DE DICIEMBRE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</si>
</sst>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7">
    <xf numFmtId="0" fontId="0" fillId="0" borderId="0" xfId="0"/>
    <xf numFmtId="0" fontId="0" fillId="0" borderId="0" xfId="0" applyProtection="1">
      <protection locked="0"/>
    </xf>
    <xf numFmtId="0" fontId="2" fillId="0" borderId="0" xfId="8" applyFont="1" applyFill="1" applyBorder="1" applyAlignment="1">
      <alignment vertical="top" wrapText="1"/>
    </xf>
    <xf numFmtId="0" fontId="3" fillId="0" borderId="3" xfId="8" applyFont="1" applyFill="1" applyBorder="1" applyAlignment="1">
      <alignment horizontal="center" vertical="top"/>
    </xf>
    <xf numFmtId="0" fontId="3" fillId="0" borderId="1" xfId="8" applyFont="1" applyFill="1" applyBorder="1" applyAlignment="1">
      <alignment horizontal="center" vertical="center"/>
    </xf>
    <xf numFmtId="0" fontId="3" fillId="0" borderId="2" xfId="8" applyFont="1" applyFill="1" applyBorder="1" applyAlignment="1">
      <alignment horizontal="center" vertical="center" wrapText="1"/>
    </xf>
    <xf numFmtId="0" fontId="0" fillId="0" borderId="5" xfId="0" applyBorder="1" applyProtection="1">
      <protection locked="0"/>
    </xf>
    <xf numFmtId="0" fontId="3" fillId="0" borderId="0" xfId="8" applyFont="1" applyFill="1" applyBorder="1" applyAlignment="1">
      <alignment horizontal="left" vertical="top" wrapText="1"/>
    </xf>
    <xf numFmtId="0" fontId="2" fillId="2" borderId="6" xfId="8" applyFont="1" applyFill="1" applyBorder="1" applyAlignment="1">
      <alignment horizontal="center" vertical="center"/>
    </xf>
    <xf numFmtId="0" fontId="2" fillId="2" borderId="2" xfId="8" applyFont="1" applyFill="1" applyBorder="1" applyAlignment="1">
      <alignment horizontal="center" vertical="center" wrapText="1"/>
    </xf>
    <xf numFmtId="4" fontId="2" fillId="2" borderId="9" xfId="8" applyNumberFormat="1" applyFont="1" applyFill="1" applyBorder="1" applyAlignment="1">
      <alignment horizontal="center" vertical="center" wrapText="1"/>
    </xf>
    <xf numFmtId="0" fontId="3" fillId="0" borderId="10" xfId="8" applyNumberFormat="1" applyFont="1" applyFill="1" applyBorder="1" applyAlignment="1">
      <alignment horizontal="center" vertical="center" wrapText="1"/>
    </xf>
    <xf numFmtId="0" fontId="3" fillId="0" borderId="10" xfId="8" quotePrefix="1" applyNumberFormat="1" applyFont="1" applyFill="1" applyBorder="1" applyAlignment="1">
      <alignment horizontal="center" vertical="center" wrapText="1"/>
    </xf>
    <xf numFmtId="4" fontId="2" fillId="0" borderId="11" xfId="8" applyNumberFormat="1" applyFont="1" applyFill="1" applyBorder="1" applyAlignment="1" applyProtection="1">
      <alignment vertical="top" wrapText="1"/>
      <protection locked="0"/>
    </xf>
    <xf numFmtId="4" fontId="2" fillId="0" borderId="11" xfId="8" applyNumberFormat="1" applyFont="1" applyFill="1" applyBorder="1" applyAlignment="1" applyProtection="1">
      <alignment wrapText="1"/>
      <protection locked="0"/>
    </xf>
    <xf numFmtId="0" fontId="0" fillId="0" borderId="12" xfId="0" applyBorder="1" applyProtection="1">
      <protection locked="0"/>
    </xf>
    <xf numFmtId="0" fontId="2" fillId="0" borderId="3" xfId="8" applyFont="1" applyFill="1" applyBorder="1" applyAlignment="1">
      <alignment vertical="top"/>
    </xf>
    <xf numFmtId="0" fontId="0" fillId="0" borderId="4" xfId="0" applyBorder="1" applyProtection="1">
      <protection locked="0"/>
    </xf>
    <xf numFmtId="0" fontId="6" fillId="0" borderId="0" xfId="8" applyFont="1" applyFill="1" applyBorder="1" applyAlignment="1">
      <alignment vertical="top" wrapText="1"/>
    </xf>
    <xf numFmtId="0" fontId="3" fillId="0" borderId="0" xfId="8" applyFont="1" applyBorder="1" applyAlignment="1" applyProtection="1">
      <alignment horizontal="center" vertical="top" wrapText="1"/>
      <protection locked="0"/>
    </xf>
    <xf numFmtId="0" fontId="3" fillId="0" borderId="0" xfId="8" applyFont="1" applyAlignment="1" applyProtection="1">
      <alignment horizontal="center" vertical="top" wrapText="1"/>
      <protection locked="0"/>
    </xf>
    <xf numFmtId="0" fontId="3" fillId="0" borderId="0" xfId="8" applyFont="1" applyBorder="1" applyAlignment="1" applyProtection="1">
      <alignment horizontal="center" vertical="top" wrapText="1"/>
      <protection locked="0"/>
    </xf>
    <xf numFmtId="4" fontId="3" fillId="0" borderId="0" xfId="8" applyNumberFormat="1" applyFont="1" applyAlignment="1" applyProtection="1">
      <alignment horizontal="center" vertical="top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7" xfId="8" applyFont="1" applyFill="1" applyBorder="1" applyAlignment="1" applyProtection="1">
      <alignment horizontal="center" vertical="center" wrapText="1"/>
      <protection locked="0"/>
    </xf>
    <xf numFmtId="0" fontId="2" fillId="2" borderId="8" xfId="8" applyFont="1" applyFill="1" applyBorder="1" applyAlignment="1" applyProtection="1">
      <alignment horizontal="center" vertical="center" wrapText="1"/>
      <protection locked="0"/>
    </xf>
    <xf numFmtId="0" fontId="7" fillId="0" borderId="0" xfId="7" applyFont="1" applyFill="1" applyBorder="1" applyAlignment="1" applyProtection="1">
      <alignment horizontal="left" vertical="top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19050</xdr:rowOff>
    </xdr:from>
    <xdr:to>
      <xdr:col>1</xdr:col>
      <xdr:colOff>895350</xdr:colOff>
      <xdr:row>0</xdr:row>
      <xdr:rowOff>485775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5C56493-FDFF-4975-B0B4-A6FD778F5D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19050"/>
          <a:ext cx="914400" cy="466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3"/>
  <sheetViews>
    <sheetView showGridLines="0" tabSelected="1" zoomScaleNormal="100" workbookViewId="0">
      <selection activeCell="E4" sqref="E4"/>
    </sheetView>
  </sheetViews>
  <sheetFormatPr baseColWidth="10" defaultRowHeight="11.25" x14ac:dyDescent="0.2"/>
  <cols>
    <col min="1" max="1" width="1" style="1" customWidth="1"/>
    <col min="2" max="2" width="63.33203125" style="1" customWidth="1"/>
    <col min="3" max="3" width="18.83203125" style="1" customWidth="1"/>
    <col min="4" max="4" width="17.83203125" style="1" customWidth="1"/>
    <col min="5" max="7" width="18.83203125" style="1" customWidth="1"/>
    <col min="8" max="16384" width="12" style="1"/>
  </cols>
  <sheetData>
    <row r="1" spans="1:7" ht="39.950000000000003" customHeight="1" x14ac:dyDescent="0.2">
      <c r="A1" s="23" t="s">
        <v>30</v>
      </c>
      <c r="B1" s="24"/>
      <c r="C1" s="24"/>
      <c r="D1" s="24"/>
      <c r="E1" s="24"/>
      <c r="F1" s="24"/>
      <c r="G1" s="25"/>
    </row>
    <row r="2" spans="1:7" ht="33.75" x14ac:dyDescent="0.2">
      <c r="A2" s="8"/>
      <c r="B2" s="9" t="s">
        <v>3</v>
      </c>
      <c r="C2" s="10" t="s">
        <v>4</v>
      </c>
      <c r="D2" s="10" t="s">
        <v>5</v>
      </c>
      <c r="E2" s="10" t="s">
        <v>6</v>
      </c>
      <c r="F2" s="10" t="s">
        <v>7</v>
      </c>
      <c r="G2" s="10" t="s">
        <v>24</v>
      </c>
    </row>
    <row r="3" spans="1:7" x14ac:dyDescent="0.2">
      <c r="A3" s="4"/>
      <c r="B3" s="5"/>
      <c r="C3" s="11"/>
      <c r="D3" s="11"/>
      <c r="E3" s="11"/>
      <c r="F3" s="11"/>
      <c r="G3" s="12"/>
    </row>
    <row r="4" spans="1:7" x14ac:dyDescent="0.2">
      <c r="A4" s="16" t="s">
        <v>0</v>
      </c>
      <c r="B4" s="2"/>
      <c r="C4" s="13"/>
      <c r="D4" s="13"/>
      <c r="E4" s="13"/>
      <c r="F4" s="13"/>
      <c r="G4" s="13"/>
    </row>
    <row r="5" spans="1:7" x14ac:dyDescent="0.2">
      <c r="A5" s="16"/>
      <c r="B5" s="2"/>
      <c r="C5" s="13"/>
      <c r="D5" s="13"/>
      <c r="E5" s="13"/>
      <c r="F5" s="13"/>
      <c r="G5" s="13"/>
    </row>
    <row r="6" spans="1:7" x14ac:dyDescent="0.2">
      <c r="A6" s="3">
        <v>1100</v>
      </c>
      <c r="B6" s="18" t="s">
        <v>8</v>
      </c>
      <c r="C6" s="13"/>
      <c r="D6" s="13"/>
      <c r="E6" s="13"/>
      <c r="F6" s="13"/>
      <c r="G6" s="13"/>
    </row>
    <row r="7" spans="1:7" x14ac:dyDescent="0.2">
      <c r="A7" s="3">
        <v>1110</v>
      </c>
      <c r="B7" s="7" t="s">
        <v>9</v>
      </c>
      <c r="C7" s="13">
        <v>29033871.399999999</v>
      </c>
      <c r="D7" s="13">
        <f>20491159.11+11477170.75+9449790.47+14329862.11+11553800.28+13115262.49+9847846.03+11493509.79+9240058.71+10987412.02+11879208.49+11477925.27</f>
        <v>145343005.52000001</v>
      </c>
      <c r="E7" s="13">
        <f>14229661.23+8525770.08+8293543.5+12103387.64+12961201.35+8924300.38+9958271.98+10277916.71+8358422.7+8942308.96+12687803.36+14354392.07</f>
        <v>129616979.96000001</v>
      </c>
      <c r="F7" s="13">
        <f t="shared" ref="F7:F13" si="0">+C7+D7-E7</f>
        <v>44759896.960000008</v>
      </c>
      <c r="G7" s="13">
        <f t="shared" ref="G7:G13" si="1">+F7-C7</f>
        <v>15726025.56000001</v>
      </c>
    </row>
    <row r="8" spans="1:7" x14ac:dyDescent="0.2">
      <c r="A8" s="3">
        <v>1120</v>
      </c>
      <c r="B8" s="7" t="s">
        <v>10</v>
      </c>
      <c r="C8" s="13">
        <v>6823168.6900000004</v>
      </c>
      <c r="D8" s="13">
        <f>1999392.74+928586+1108354.67+843956.55+1808837.52+1173550.69+951877.43+1525650.85+1056222.2+1260584.07+1385626.03+2202443.72</f>
        <v>16245082.469999999</v>
      </c>
      <c r="E8" s="13">
        <f>931571.9+824492.3+1131651.33+880714.99+1799752.11+1194367.04+1099574.37+1608586.12+1286817.27+1369491.17+1632211.88+2376193.96</f>
        <v>16135424.440000001</v>
      </c>
      <c r="F8" s="13">
        <f t="shared" si="0"/>
        <v>6932826.7199999988</v>
      </c>
      <c r="G8" s="13">
        <f t="shared" si="1"/>
        <v>109658.0299999984</v>
      </c>
    </row>
    <row r="9" spans="1:7" x14ac:dyDescent="0.2">
      <c r="A9" s="3">
        <v>1130</v>
      </c>
      <c r="B9" s="7" t="s">
        <v>11</v>
      </c>
      <c r="C9" s="13">
        <v>1051068.76</v>
      </c>
      <c r="D9" s="13">
        <f>256978.31+820510.24+738668.96+434621.96+3216755.37+923411.97+2678206.97+475072.38+1128837.8+695851.06+664433.82+947763.39</f>
        <v>12981112.230000002</v>
      </c>
      <c r="E9" s="13">
        <f>582743.99+367112.96+588668.26+490193.73+1151055.33+2624826.63+796444.67+3338256.36+621952.87+601523.95+715876.36+414103.59</f>
        <v>12292758.699999997</v>
      </c>
      <c r="F9" s="13">
        <f t="shared" si="0"/>
        <v>1739422.2900000047</v>
      </c>
      <c r="G9" s="13">
        <f t="shared" si="1"/>
        <v>688353.53000000468</v>
      </c>
    </row>
    <row r="10" spans="1:7" x14ac:dyDescent="0.2">
      <c r="A10" s="3">
        <v>1140</v>
      </c>
      <c r="B10" s="7" t="s">
        <v>1</v>
      </c>
      <c r="C10" s="13">
        <v>0</v>
      </c>
      <c r="D10" s="13">
        <v>0</v>
      </c>
      <c r="E10" s="13">
        <v>0</v>
      </c>
      <c r="F10" s="13">
        <f t="shared" si="0"/>
        <v>0</v>
      </c>
      <c r="G10" s="13">
        <f t="shared" si="1"/>
        <v>0</v>
      </c>
    </row>
    <row r="11" spans="1:7" x14ac:dyDescent="0.2">
      <c r="A11" s="3">
        <v>1150</v>
      </c>
      <c r="B11" s="7" t="s">
        <v>2</v>
      </c>
      <c r="C11" s="13">
        <v>4445444.24</v>
      </c>
      <c r="D11" s="13">
        <f>43057.1+269552.95+252243+346560.45+806049.33+783051.62+611565.68+500895.66+159297.64+195739.49+149187.64+417533.43</f>
        <v>4534733.9900000012</v>
      </c>
      <c r="E11" s="13">
        <f>962522.11+468246.68+353558+694023.31+483557.65+219083.66+852395.81+651528.7+282277.79+225544.4+316363.84+167804.38</f>
        <v>5676906.3300000001</v>
      </c>
      <c r="F11" s="13">
        <f t="shared" si="0"/>
        <v>3303271.9000000004</v>
      </c>
      <c r="G11" s="13">
        <f t="shared" si="1"/>
        <v>-1142172.3399999999</v>
      </c>
    </row>
    <row r="12" spans="1:7" x14ac:dyDescent="0.2">
      <c r="A12" s="3">
        <v>1160</v>
      </c>
      <c r="B12" s="7" t="s">
        <v>12</v>
      </c>
      <c r="C12" s="13">
        <v>0</v>
      </c>
      <c r="D12" s="13">
        <v>0</v>
      </c>
      <c r="E12" s="13">
        <v>0</v>
      </c>
      <c r="F12" s="13">
        <f t="shared" si="0"/>
        <v>0</v>
      </c>
      <c r="G12" s="13">
        <f t="shared" si="1"/>
        <v>0</v>
      </c>
    </row>
    <row r="13" spans="1:7" x14ac:dyDescent="0.2">
      <c r="A13" s="3">
        <v>1190</v>
      </c>
      <c r="B13" s="7" t="s">
        <v>13</v>
      </c>
      <c r="C13" s="13">
        <v>0</v>
      </c>
      <c r="D13" s="13">
        <v>0</v>
      </c>
      <c r="E13" s="13">
        <v>0</v>
      </c>
      <c r="F13" s="13">
        <f t="shared" si="0"/>
        <v>0</v>
      </c>
      <c r="G13" s="13">
        <f t="shared" si="1"/>
        <v>0</v>
      </c>
    </row>
    <row r="14" spans="1:7" x14ac:dyDescent="0.2">
      <c r="A14" s="3"/>
      <c r="B14" s="7"/>
      <c r="C14" s="13"/>
      <c r="D14" s="13"/>
      <c r="E14" s="13"/>
      <c r="F14" s="13"/>
      <c r="G14" s="13"/>
    </row>
    <row r="15" spans="1:7" x14ac:dyDescent="0.2">
      <c r="A15" s="3">
        <v>1200</v>
      </c>
      <c r="B15" s="18" t="s">
        <v>14</v>
      </c>
      <c r="C15" s="13"/>
      <c r="D15" s="13"/>
      <c r="E15" s="13"/>
      <c r="F15" s="13"/>
      <c r="G15" s="13"/>
    </row>
    <row r="16" spans="1:7" x14ac:dyDescent="0.2">
      <c r="A16" s="3">
        <v>1210</v>
      </c>
      <c r="B16" s="7" t="s">
        <v>15</v>
      </c>
      <c r="C16" s="13"/>
      <c r="D16" s="13"/>
      <c r="E16" s="13"/>
      <c r="F16" s="13"/>
      <c r="G16" s="13"/>
    </row>
    <row r="17" spans="1:9" x14ac:dyDescent="0.2">
      <c r="A17" s="3">
        <v>1220</v>
      </c>
      <c r="B17" s="7" t="s">
        <v>16</v>
      </c>
      <c r="C17" s="14"/>
      <c r="D17" s="14"/>
      <c r="E17" s="14"/>
      <c r="F17" s="14"/>
      <c r="G17" s="14"/>
    </row>
    <row r="18" spans="1:9" x14ac:dyDescent="0.2">
      <c r="A18" s="3">
        <v>1230</v>
      </c>
      <c r="B18" s="7" t="s">
        <v>17</v>
      </c>
      <c r="C18" s="14">
        <v>108448039.27</v>
      </c>
      <c r="D18" s="14">
        <f>940372.72+1801784.15+583906.28+199625.47+102306.75+3244.6+136541.25+308120+218407.26+616344.84+648001.87</f>
        <v>5558655.1900000004</v>
      </c>
      <c r="E18" s="14">
        <v>3244.6</v>
      </c>
      <c r="F18" s="13">
        <f>+C18+D18-E18</f>
        <v>114003449.86</v>
      </c>
      <c r="G18" s="13">
        <f t="shared" ref="G18:G24" si="2">+F18-C18</f>
        <v>5555410.5900000036</v>
      </c>
    </row>
    <row r="19" spans="1:9" x14ac:dyDescent="0.2">
      <c r="A19" s="3">
        <v>1240</v>
      </c>
      <c r="B19" s="7" t="s">
        <v>18</v>
      </c>
      <c r="C19" s="13">
        <v>30998308.350000001</v>
      </c>
      <c r="D19" s="13">
        <f>4964+40510.92+405807.98+1449.31+525633.53+1410316.03+298510.41+148899.39+216204.28+272507.8+299812+656056.64</f>
        <v>4280672.29</v>
      </c>
      <c r="E19" s="13">
        <f>6624.89+94297</f>
        <v>100921.89</v>
      </c>
      <c r="F19" s="13">
        <f>+C19+D19-E19</f>
        <v>35178058.75</v>
      </c>
      <c r="G19" s="13">
        <f t="shared" si="2"/>
        <v>4179750.3999999985</v>
      </c>
    </row>
    <row r="20" spans="1:9" x14ac:dyDescent="0.2">
      <c r="A20" s="3">
        <v>1250</v>
      </c>
      <c r="B20" s="7" t="s">
        <v>19</v>
      </c>
      <c r="C20" s="13">
        <v>1386680.51</v>
      </c>
      <c r="D20" s="13">
        <v>190000</v>
      </c>
      <c r="E20" s="13">
        <v>0</v>
      </c>
      <c r="F20" s="13">
        <f>+C20+D20-E20</f>
        <v>1576680.51</v>
      </c>
      <c r="G20" s="13">
        <f t="shared" si="2"/>
        <v>190000</v>
      </c>
    </row>
    <row r="21" spans="1:9" x14ac:dyDescent="0.2">
      <c r="A21" s="3">
        <v>1260</v>
      </c>
      <c r="B21" s="7" t="s">
        <v>20</v>
      </c>
      <c r="C21" s="13">
        <v>18679656.960000001</v>
      </c>
      <c r="D21" s="13">
        <v>0</v>
      </c>
      <c r="E21" s="13">
        <f>406087.47+405974.46+408121.64+401670.92+401337.35+409158.18+431038+433801.74+434971.41+437014.08+438918.48+411793.39</f>
        <v>5019887.12</v>
      </c>
      <c r="F21" s="13">
        <f>+C21-D21+E21</f>
        <v>23699544.080000002</v>
      </c>
      <c r="G21" s="13">
        <f t="shared" si="2"/>
        <v>5019887.120000001</v>
      </c>
    </row>
    <row r="22" spans="1:9" x14ac:dyDescent="0.2">
      <c r="A22" s="3">
        <v>1270</v>
      </c>
      <c r="B22" s="7" t="s">
        <v>21</v>
      </c>
      <c r="C22" s="13">
        <v>367675.15</v>
      </c>
      <c r="D22" s="13">
        <v>731</v>
      </c>
      <c r="E22" s="13">
        <v>0</v>
      </c>
      <c r="F22" s="13">
        <f>+C22+D22-E22</f>
        <v>368406.15</v>
      </c>
      <c r="G22" s="13">
        <f t="shared" si="2"/>
        <v>731</v>
      </c>
    </row>
    <row r="23" spans="1:9" x14ac:dyDescent="0.2">
      <c r="A23" s="3">
        <v>1280</v>
      </c>
      <c r="B23" s="7" t="s">
        <v>22</v>
      </c>
      <c r="C23" s="13">
        <v>0</v>
      </c>
      <c r="D23" s="13">
        <v>0</v>
      </c>
      <c r="E23" s="13">
        <v>0</v>
      </c>
      <c r="F23" s="13">
        <f>+C23+D23-E23</f>
        <v>0</v>
      </c>
      <c r="G23" s="13">
        <f t="shared" si="2"/>
        <v>0</v>
      </c>
    </row>
    <row r="24" spans="1:9" x14ac:dyDescent="0.2">
      <c r="A24" s="3">
        <v>1290</v>
      </c>
      <c r="B24" s="7" t="s">
        <v>23</v>
      </c>
      <c r="C24" s="13">
        <v>0</v>
      </c>
      <c r="D24" s="13">
        <v>0</v>
      </c>
      <c r="E24" s="13">
        <v>0</v>
      </c>
      <c r="F24" s="13">
        <f>+C24+D24-E24</f>
        <v>0</v>
      </c>
      <c r="G24" s="13">
        <f t="shared" si="2"/>
        <v>0</v>
      </c>
    </row>
    <row r="25" spans="1:9" x14ac:dyDescent="0.2">
      <c r="A25" s="17"/>
      <c r="B25" s="6"/>
      <c r="C25" s="15"/>
      <c r="D25" s="15"/>
      <c r="E25" s="15"/>
      <c r="F25" s="15"/>
      <c r="G25" s="15"/>
    </row>
    <row r="27" spans="1:9" x14ac:dyDescent="0.2">
      <c r="A27" s="26" t="s">
        <v>26</v>
      </c>
      <c r="B27" s="26"/>
      <c r="C27" s="26"/>
      <c r="D27" s="26"/>
      <c r="E27" s="26"/>
      <c r="F27" s="26"/>
      <c r="G27" s="26"/>
      <c r="H27" s="26"/>
      <c r="I27" s="26"/>
    </row>
    <row r="31" spans="1:9" x14ac:dyDescent="0.2">
      <c r="B31" s="20" t="s">
        <v>27</v>
      </c>
      <c r="D31" s="22" t="s">
        <v>25</v>
      </c>
      <c r="E31" s="22"/>
      <c r="F31" s="22"/>
      <c r="G31" s="22"/>
    </row>
    <row r="32" spans="1:9" ht="22.5" customHeight="1" x14ac:dyDescent="0.2">
      <c r="B32" s="19" t="s">
        <v>28</v>
      </c>
      <c r="D32" s="21" t="s">
        <v>29</v>
      </c>
      <c r="E32" s="21"/>
      <c r="F32" s="21"/>
      <c r="G32" s="21"/>
    </row>
    <row r="33" spans="4:7" x14ac:dyDescent="0.2">
      <c r="D33" s="21"/>
      <c r="E33" s="21"/>
      <c r="F33" s="21"/>
      <c r="G33" s="21"/>
    </row>
  </sheetData>
  <sheetProtection formatCells="0" formatColumns="0" formatRows="0" autoFilter="0"/>
  <mergeCells count="4">
    <mergeCell ref="D32:G33"/>
    <mergeCell ref="D31:G31"/>
    <mergeCell ref="A1:G1"/>
    <mergeCell ref="A27:I27"/>
  </mergeCells>
  <pageMargins left="1.22" right="0.41" top="0.74803149606299213" bottom="0.74803149606299213" header="0.31496062992125984" footer="0.31496062992125984"/>
  <pageSetup scale="6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5CE3260-E938-4519-B043-9EF89CF0BA17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CP. Ana Lilia</cp:lastModifiedBy>
  <cp:lastPrinted>2019-01-30T23:27:46Z</cp:lastPrinted>
  <dcterms:created xsi:type="dcterms:W3CDTF">2014-02-09T04:04:15Z</dcterms:created>
  <dcterms:modified xsi:type="dcterms:W3CDTF">2019-01-30T23:28:18Z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