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F4A44D7A-09E3-49A7-BDB4-B60D8F6766B5}" xr6:coauthVersionLast="40" xr6:coauthVersionMax="40" xr10:uidLastSave="{00000000-0000-0000-0000-000000000000}"/>
  <bookViews>
    <workbookView xWindow="0" yWindow="0" windowWidth="28800" windowHeight="10425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9" i="1"/>
  <c r="D19" i="1"/>
  <c r="D18" i="1"/>
  <c r="E11" i="1"/>
  <c r="D11" i="1"/>
  <c r="E9" i="1"/>
  <c r="D9" i="1"/>
  <c r="D8" i="1"/>
  <c r="E8" i="1"/>
  <c r="D7" i="1" l="1"/>
  <c r="E7" i="1" l="1"/>
  <c r="F21" i="1" l="1"/>
  <c r="G21" i="1" s="1"/>
  <c r="F11" i="1"/>
  <c r="G11" i="1" s="1"/>
  <c r="F7" i="1"/>
  <c r="G7" i="1" s="1"/>
  <c r="F24" i="1"/>
  <c r="G24" i="1" s="1"/>
  <c r="F23" i="1"/>
  <c r="G23" i="1" s="1"/>
  <c r="F22" i="1"/>
  <c r="G22" i="1" s="1"/>
  <c r="F20" i="1"/>
  <c r="G20" i="1" s="1"/>
  <c r="F19" i="1"/>
  <c r="G19" i="1" s="1"/>
  <c r="F18" i="1"/>
  <c r="G18" i="1" s="1"/>
  <c r="F13" i="1"/>
  <c r="G13" i="1" s="1"/>
  <c r="F12" i="1"/>
  <c r="G12" i="1" s="1"/>
  <c r="F10" i="1"/>
  <c r="G10" i="1" s="1"/>
  <c r="F9" i="1"/>
  <c r="G9" i="1" s="1"/>
  <c r="F8" i="1"/>
  <c r="G8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<sst xmlns="http://schemas.openxmlformats.org/spreadsheetml/2006/main" count="31" uniqueCount="31">
  <si>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</si>
  <si>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</si>
  <si>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</si>
  <si>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</si>
  <si>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</si>
  <si>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</si>
  <si>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</si>
  <si>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</si>
  <si>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</si>
  <si>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</si>
  <si>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</si>
  <si>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</si>
  <si>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</si>
  <si>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</si>
  <si>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</si>
  <si>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</si>
  <si>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</si>
  <si>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</si>
  <si>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</si>
  <si>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</si>
  <si>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</si>
  <si>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</si>
  <si>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</si>
  <si>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</si>
  <si>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</si>
  <si>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</si>
  <si>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</si>
  <si>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</t>
  </si>
  <si>
    <t>Directora General del SAPAS
LAE Ma. Ivonne Solís Constantino</t>
  </si>
  <si>
    <t>Director de Administración y Finanzas
C.P. Carlos Alberto Ramírez Salazar</t>
  </si>
  <si>
    <t>SISTEMA DE AGUA POTABLE Y ALCANTARILLADO DE SILAO
Estado Analítico del Activo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</si>
</sst>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895350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56493-FDFF-4975-B0B4-A6FD778F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9144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zoomScaleNormal="100" workbookViewId="0">
      <selection activeCell="E4" sqref="E4"/>
    </sheetView>
  </sheetViews>
  <sheetFormatPr baseColWidth="10" defaultRowHeight="11.25" x14ac:dyDescent="0.2"/>
  <cols>
    <col min="1" max="1" width="1" style="1" customWidth="1"/>
    <col min="2" max="2" width="63.3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30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7" x14ac:dyDescent="0.2">
      <c r="A7" s="3">
        <v>1110</v>
      </c>
      <c r="B7" s="7" t="s">
        <v>9</v>
      </c>
      <c r="C7" s="13">
        <v>29033871.399999999</v>
      </c>
      <c r="D7" s="13">
        <f>20491159.11+11477170.75+9449790.47+14329862.11+11553800.28+13115262.49+9847846.03+11493509.79+9240058.71+10987412.02+11879208.49+11477925.27</f>
        <v>145343005.52000001</v>
      </c>
      <c r="E7" s="13">
        <f>14229661.23+8525770.08+8293543.5+12103387.64+12961201.35+8924300.38+9958271.98+10277916.71+8358422.7+8942308.96+12687803.36+14354392.07</f>
        <v>129616979.96000001</v>
      </c>
      <c r="F7" s="13">
        <f t="shared" ref="F7:F13" si="0">+C7+D7-E7</f>
        <v>44759896.960000008</v>
      </c>
      <c r="G7" s="13">
        <f t="shared" ref="G7:G13" si="1">+F7-C7</f>
        <v>15726025.56000001</v>
      </c>
    </row>
    <row r="8" spans="1:7" x14ac:dyDescent="0.2">
      <c r="A8" s="3">
        <v>1120</v>
      </c>
      <c r="B8" s="7" t="s">
        <v>10</v>
      </c>
      <c r="C8" s="13">
        <v>6823168.6900000004</v>
      </c>
      <c r="D8" s="13">
        <f>1999392.74+928586+1108354.67+843956.55+1808837.52+1173550.69+951877.43+1525650.85+1056222.2+1260584.07+1385626.03+2202443.72</f>
        <v>16245082.469999999</v>
      </c>
      <c r="E8" s="13">
        <f>931571.9+824492.3+1131651.33+880714.99+1799752.11+1194367.04+1099574.37+1608586.12+1286817.27+1369491.17+1632211.88+2376193.96</f>
        <v>16135424.440000001</v>
      </c>
      <c r="F8" s="13">
        <f t="shared" si="0"/>
        <v>6932826.7199999988</v>
      </c>
      <c r="G8" s="13">
        <f t="shared" si="1"/>
        <v>109658.0299999984</v>
      </c>
    </row>
    <row r="9" spans="1:7" x14ac:dyDescent="0.2">
      <c r="A9" s="3">
        <v>1130</v>
      </c>
      <c r="B9" s="7" t="s">
        <v>11</v>
      </c>
      <c r="C9" s="13">
        <v>1051068.76</v>
      </c>
      <c r="D9" s="13">
        <f>256978.31+820510.24+738668.96+434621.96+3216755.37+923411.97+2678206.97+475072.38+1128837.8+695851.06+664433.82+947763.39</f>
        <v>12981112.230000002</v>
      </c>
      <c r="E9" s="13">
        <f>582743.99+367112.96+588668.26+490193.73+1151055.33+2624826.63+796444.67+3338256.36+621952.87+601523.95+715876.36+414103.59</f>
        <v>12292758.699999997</v>
      </c>
      <c r="F9" s="13">
        <f t="shared" si="0"/>
        <v>1739422.2900000047</v>
      </c>
      <c r="G9" s="13">
        <f t="shared" si="1"/>
        <v>688353.53000000468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</row>
    <row r="11" spans="1:7" x14ac:dyDescent="0.2">
      <c r="A11" s="3">
        <v>1150</v>
      </c>
      <c r="B11" s="7" t="s">
        <v>2</v>
      </c>
      <c r="C11" s="13">
        <v>4445444.24</v>
      </c>
      <c r="D11" s="13">
        <f>43057.1+269552.95+252243+346560.45+806049.33+783051.62+611565.68+500895.66+159297.64+195739.49+149187.64+417533.43</f>
        <v>4534733.9900000012</v>
      </c>
      <c r="E11" s="13">
        <f>962522.11+468246.68+353558+694023.31+483557.65+219083.66+852395.81+651528.7+282277.79+225544.4+316363.84+167804.38</f>
        <v>5676906.3300000001</v>
      </c>
      <c r="F11" s="13">
        <f t="shared" si="0"/>
        <v>3303271.9000000004</v>
      </c>
      <c r="G11" s="13">
        <f t="shared" si="1"/>
        <v>-1142172.3399999999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9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9" x14ac:dyDescent="0.2">
      <c r="A18" s="3">
        <v>1230</v>
      </c>
      <c r="B18" s="7" t="s">
        <v>17</v>
      </c>
      <c r="C18" s="14">
        <v>108448039.27</v>
      </c>
      <c r="D18" s="14">
        <f>940372.72+1801784.15+583906.28+199625.47+102306.75+3244.6+136541.25+308120+218407.26+616344.84+648001.87</f>
        <v>5558655.1900000004</v>
      </c>
      <c r="E18" s="14">
        <v>3244.6</v>
      </c>
      <c r="F18" s="13">
        <f>+C18+D18-E18</f>
        <v>114003449.86</v>
      </c>
      <c r="G18" s="13">
        <f t="shared" ref="G18:G24" si="2">+F18-C18</f>
        <v>5555410.5900000036</v>
      </c>
    </row>
    <row r="19" spans="1:9" x14ac:dyDescent="0.2">
      <c r="A19" s="3">
        <v>1240</v>
      </c>
      <c r="B19" s="7" t="s">
        <v>18</v>
      </c>
      <c r="C19" s="13">
        <v>30998308.350000001</v>
      </c>
      <c r="D19" s="13">
        <f>4964+40510.92+405807.98+1449.31+525633.53+1410316.03+298510.41+148899.39+216204.28+272507.8+299812+656056.64</f>
        <v>4280672.29</v>
      </c>
      <c r="E19" s="13">
        <f>6624.89+94297</f>
        <v>100921.89</v>
      </c>
      <c r="F19" s="13">
        <f>+C19+D19-E19</f>
        <v>35178058.75</v>
      </c>
      <c r="G19" s="13">
        <f t="shared" si="2"/>
        <v>4179750.3999999985</v>
      </c>
    </row>
    <row r="20" spans="1:9" x14ac:dyDescent="0.2">
      <c r="A20" s="3">
        <v>1250</v>
      </c>
      <c r="B20" s="7" t="s">
        <v>19</v>
      </c>
      <c r="C20" s="13">
        <v>1386680.51</v>
      </c>
      <c r="D20" s="13">
        <v>190000</v>
      </c>
      <c r="E20" s="13">
        <v>0</v>
      </c>
      <c r="F20" s="13">
        <f>+C20+D20-E20</f>
        <v>1576680.51</v>
      </c>
      <c r="G20" s="13">
        <f t="shared" si="2"/>
        <v>190000</v>
      </c>
    </row>
    <row r="21" spans="1:9" x14ac:dyDescent="0.2">
      <c r="A21" s="3">
        <v>1260</v>
      </c>
      <c r="B21" s="7" t="s">
        <v>20</v>
      </c>
      <c r="C21" s="13">
        <v>18679656.960000001</v>
      </c>
      <c r="D21" s="13">
        <v>0</v>
      </c>
      <c r="E21" s="13">
        <f>406087.47+405974.46+408121.64+401670.92+401337.35+409158.18+431038+433801.74+434971.41+437014.08+438918.48+411793.39</f>
        <v>5019887.12</v>
      </c>
      <c r="F21" s="13">
        <f>+C21-D21+E21</f>
        <v>23699544.080000002</v>
      </c>
      <c r="G21" s="13">
        <f t="shared" si="2"/>
        <v>5019887.120000001</v>
      </c>
    </row>
    <row r="22" spans="1:9" x14ac:dyDescent="0.2">
      <c r="A22" s="3">
        <v>1270</v>
      </c>
      <c r="B22" s="7" t="s">
        <v>21</v>
      </c>
      <c r="C22" s="13">
        <v>367675.15</v>
      </c>
      <c r="D22" s="13">
        <v>731</v>
      </c>
      <c r="E22" s="13">
        <v>0</v>
      </c>
      <c r="F22" s="13">
        <f>+C22+D22-E22</f>
        <v>368406.15</v>
      </c>
      <c r="G22" s="13">
        <f t="shared" si="2"/>
        <v>731</v>
      </c>
    </row>
    <row r="23" spans="1:9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>+C23+D23-E23</f>
        <v>0</v>
      </c>
      <c r="G23" s="13">
        <f t="shared" si="2"/>
        <v>0</v>
      </c>
    </row>
    <row r="24" spans="1:9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>+C24+D24-E24</f>
        <v>0</v>
      </c>
      <c r="G24" s="13">
        <f t="shared" si="2"/>
        <v>0</v>
      </c>
    </row>
    <row r="25" spans="1:9" x14ac:dyDescent="0.2">
      <c r="A25" s="17"/>
      <c r="B25" s="6"/>
      <c r="C25" s="15"/>
      <c r="D25" s="15"/>
      <c r="E25" s="15"/>
      <c r="F25" s="15"/>
      <c r="G25" s="15"/>
    </row>
    <row r="27" spans="1:9" x14ac:dyDescent="0.2">
      <c r="A27" s="26" t="s">
        <v>26</v>
      </c>
      <c r="B27" s="26"/>
      <c r="C27" s="26"/>
      <c r="D27" s="26"/>
      <c r="E27" s="26"/>
      <c r="F27" s="26"/>
      <c r="G27" s="26"/>
      <c r="H27" s="26"/>
      <c r="I27" s="26"/>
    </row>
    <row r="31" spans="1:9" x14ac:dyDescent="0.2">
      <c r="B31" s="20" t="s">
        <v>27</v>
      </c>
      <c r="D31" s="22" t="s">
        <v>25</v>
      </c>
      <c r="E31" s="22"/>
      <c r="F31" s="22"/>
      <c r="G31" s="22"/>
    </row>
    <row r="32" spans="1:9" ht="22.5" customHeight="1" x14ac:dyDescent="0.2">
      <c r="B32" s="19" t="s">
        <v>28</v>
      </c>
      <c r="D32" s="21" t="s">
        <v>29</v>
      </c>
      <c r="E32" s="21"/>
      <c r="F32" s="21"/>
      <c r="G32" s="21"/>
    </row>
    <row r="33" spans="4:7" x14ac:dyDescent="0.2">
      <c r="D33" s="21"/>
      <c r="E33" s="21"/>
      <c r="F33" s="21"/>
      <c r="G33" s="21"/>
    </row>
  </sheetData>
  <sheetProtection formatCells="0" formatColumns="0" formatRows="0" autoFilter="0"/>
  <mergeCells count="4">
    <mergeCell ref="D32:G33"/>
    <mergeCell ref="D31:G31"/>
    <mergeCell ref="A1:G1"/>
    <mergeCell ref="A27:I27"/>
  </mergeCells>
  <pageMargins left="1.22" right="0.41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2019-01-30T23:27:46Z</cp:lastPrinted>
  <dcterms:created xsi:type="dcterms:W3CDTF">2014-02-09T04:04:15Z</dcterms:created>
  <dcterms:modified xsi:type="dcterms:W3CDTF">2019-01-30T23:28:18Z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