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2017\CUENTA PUBLICA 4TO. TRIMESTRE 2017\IMPRESOS\"/>
    </mc:Choice>
  </mc:AlternateContent>
  <bookViews>
    <workbookView xWindow="120" yWindow="105" windowWidth="15600" windowHeight="8190"/>
  </bookViews>
  <sheets>
    <sheet name="EAA" sheetId="4" r:id="rId1"/>
    <sheet name="Instructivo_EAA" sheetId="3" r:id="rId2"/>
  </sheets>
  <calcPr calcId="152511"/>
</workbook>
</file>

<file path=xl/calcChain.xml><?xml version="1.0" encoding="utf-8"?>
<calcChain xmlns="http://schemas.openxmlformats.org/spreadsheetml/2006/main">
  <c r="D19" i="4" l="1"/>
  <c r="F19" i="4"/>
  <c r="E18" i="4"/>
  <c r="D16" i="4"/>
  <c r="E15" i="4"/>
  <c r="D15" i="4"/>
  <c r="E12" i="4"/>
  <c r="D12" i="4"/>
  <c r="E9" i="4"/>
  <c r="D9" i="4"/>
  <c r="E7" i="4"/>
  <c r="D7" i="4"/>
  <c r="E6" i="4"/>
  <c r="D6" i="4"/>
  <c r="E5" i="4"/>
  <c r="D5" i="4"/>
  <c r="E3" i="4"/>
  <c r="D3" i="4"/>
  <c r="E4" i="4" l="1"/>
  <c r="D4" i="4"/>
  <c r="F15" i="4" l="1"/>
  <c r="F12" i="4"/>
  <c r="G8" i="4" l="1"/>
  <c r="F4" i="4"/>
  <c r="G4" i="4" s="1"/>
  <c r="F5" i="4"/>
  <c r="G5" i="4" s="1"/>
  <c r="F6" i="4"/>
  <c r="G6" i="4" s="1"/>
  <c r="F7" i="4"/>
  <c r="G7" i="4" s="1"/>
  <c r="F8" i="4"/>
  <c r="F9" i="4"/>
  <c r="G9" i="4" s="1"/>
  <c r="F10" i="4"/>
  <c r="G10" i="4" s="1"/>
  <c r="F11" i="4"/>
  <c r="G11" i="4" s="1"/>
  <c r="G12" i="4"/>
  <c r="F13" i="4"/>
  <c r="G13" i="4" s="1"/>
  <c r="F14" i="4"/>
  <c r="G14" i="4" s="1"/>
  <c r="G15" i="4"/>
  <c r="F16" i="4"/>
  <c r="G16" i="4" s="1"/>
  <c r="F17" i="4"/>
  <c r="G17" i="4" s="1"/>
  <c r="F18" i="4"/>
  <c r="G18" i="4" s="1"/>
  <c r="F20" i="4"/>
  <c r="G20" i="4" s="1"/>
  <c r="F21" i="4"/>
  <c r="G21" i="4" s="1"/>
  <c r="F3" i="4"/>
  <c r="G3" i="4" s="1"/>
  <c r="G19" i="4" l="1"/>
</calcChain>
</file>

<file path=xl/sharedStrings.xml><?xml version="1.0" encoding="utf-8"?>
<sst xmlns="http://schemas.openxmlformats.org/spreadsheetml/2006/main" count="46" uniqueCount="46">
  <si>
    <t>ÍNDICE</t>
  </si>
  <si>
    <t>NOMBRE</t>
  </si>
  <si>
    <t>SALDO INICIAL
(A)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</si>
  <si>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</si>
  <si>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</si>
  <si>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</si>
  <si>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</si>
  <si>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</si>
  <si>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</si>
  <si>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</si>
  <si>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</si>
  <si>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</si>
  <si>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</si>
  <si>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</si>
  <si>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</si>
  <si>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</si>
  <si>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</si>
  <si>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</si>
  <si>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</si>
  <si>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Otros activos no circulantes</t>
  </si>
  <si>
    <t>Depreciación, deterioro y amortización acumulada de bienes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</si>
  <si>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</si>
  <si>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</si>
  <si>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</si>
  <si>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</si>
  <si>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</si>
  <si>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</si>
  <si>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</si>
  <si>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</si>
  <si>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</si>
  <si>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</si>
  <si>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</si>
  <si>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</si>
  <si>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</si>
  <si>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</si>
  <si>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</si>
  <si>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</si>
  <si>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</si>
  <si>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</si>
  <si>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</si>
  <si>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</si>
  <si>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</si>
  <si>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Director General del SAPAS
Ing. Edgar Marín Gutiérrez</t>
  </si>
  <si>
    <t>Director de Administración y Finanzas
C.P. Carlos Alberto Ramírez Salazar</t>
  </si>
  <si>
    <t>__________________________________________</t>
  </si>
  <si>
    <t>SISTEMA DE AGUA POTABLE Y ALCANTARILLADO DE SILAO
ESTADO ANALÍTICO DEL ACTIVO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</si>
</sst>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8" xfId="8" applyFont="1" applyFill="1" applyBorder="1" applyAlignment="1">
      <alignment horizontal="center" vertical="center" wrapText="1"/>
    </xf>
    <xf numFmtId="4" fontId="6" fillId="4" borderId="8" xfId="8" applyNumberFormat="1" applyFont="1" applyFill="1" applyBorder="1" applyAlignment="1">
      <alignment horizontal="center" vertical="center" wrapText="1"/>
    </xf>
    <xf numFmtId="0" fontId="6" fillId="4" borderId="12" xfId="8" applyFont="1" applyFill="1" applyBorder="1" applyAlignment="1">
      <alignment horizontal="center" vertical="center"/>
    </xf>
    <xf numFmtId="0" fontId="2" fillId="0" borderId="0" xfId="8" applyFont="1" applyBorder="1" applyAlignment="1">
      <alignment horizontal="left"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6" xfId="8" applyFont="1" applyBorder="1" applyAlignment="1">
      <alignment horizontal="center" vertical="top"/>
    </xf>
    <xf numFmtId="0" fontId="2" fillId="0" borderId="6" xfId="8" applyFont="1" applyBorder="1" applyAlignment="1">
      <alignment horizontal="left" vertical="top" wrapText="1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4" fontId="0" fillId="0" borderId="0" xfId="0" applyNumberFormat="1"/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28574</xdr:rowOff>
    </xdr:from>
    <xdr:to>
      <xdr:col>1</xdr:col>
      <xdr:colOff>1047750</xdr:colOff>
      <xdr:row>0</xdr:row>
      <xdr:rowOff>742949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4"/>
          <a:ext cx="14763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E19" sqref="E19"/>
    </sheetView>
  </sheetViews>
  <sheetFormatPr baseColWidth="10" defaultRowHeight="11.25" x14ac:dyDescent="0.2"/>
  <cols>
    <col min="1" max="1" width="7.83203125" customWidth="1"/>
    <col min="2" max="2" width="80.83203125" bestFit="1" customWidth="1"/>
    <col min="3" max="3" width="20.83203125" customWidth="1"/>
    <col min="4" max="5" width="19.83203125" customWidth="1"/>
    <col min="6" max="6" width="20.83203125" customWidth="1"/>
    <col min="7" max="7" width="24.33203125" customWidth="1"/>
  </cols>
  <sheetData>
    <row r="1" spans="1:7" ht="60" customHeight="1" x14ac:dyDescent="0.2">
      <c r="A1" s="31" t="s">
        <v>45</v>
      </c>
      <c r="B1" s="32"/>
      <c r="C1" s="32"/>
      <c r="D1" s="32"/>
      <c r="E1" s="32"/>
      <c r="F1" s="32"/>
      <c r="G1" s="33"/>
    </row>
    <row r="2" spans="1:7" ht="32.1" customHeight="1" x14ac:dyDescent="0.2">
      <c r="A2" s="17" t="s">
        <v>0</v>
      </c>
      <c r="B2" s="15" t="s">
        <v>1</v>
      </c>
      <c r="C2" s="16" t="s">
        <v>2</v>
      </c>
      <c r="D2" s="16" t="s">
        <v>34</v>
      </c>
      <c r="E2" s="16" t="s">
        <v>35</v>
      </c>
      <c r="F2" s="16" t="s">
        <v>36</v>
      </c>
      <c r="G2" s="16" t="s">
        <v>37</v>
      </c>
    </row>
    <row r="3" spans="1:7" x14ac:dyDescent="0.2">
      <c r="A3" s="1">
        <v>1000</v>
      </c>
      <c r="B3" s="2" t="s">
        <v>3</v>
      </c>
      <c r="C3" s="3">
        <v>140821169.94999999</v>
      </c>
      <c r="D3" s="3">
        <f>15916396.64+14617859.11+12637034.39+9692650.04+25638321.87+12390271.16+10253902.39+13221497.68+17551938.41+11542880.83+13796797.38+51092048.38+11542880.83+13796797.38+51092048.38</f>
        <v>284783324.87</v>
      </c>
      <c r="E3" s="3">
        <f>11531829.07+10564513.68+11393816.14+7936802.35+26070053.28+9668638.21+10027221.8+9910321.28+16428457.33+10717805.57+9794698.33+51254011.78+10717805.57+9794698.33+51254011.78</f>
        <v>257064684.5</v>
      </c>
      <c r="F3" s="3">
        <f>+C3+D3-E3</f>
        <v>168539810.31999999</v>
      </c>
      <c r="G3" s="4">
        <f>+F3-C3</f>
        <v>27718640.370000005</v>
      </c>
    </row>
    <row r="4" spans="1:7" x14ac:dyDescent="0.2">
      <c r="A4" s="5">
        <v>1100</v>
      </c>
      <c r="B4" s="6" t="s">
        <v>4</v>
      </c>
      <c r="C4" s="7">
        <v>36849029.240000002</v>
      </c>
      <c r="D4" s="7">
        <f>15680512.72+14617859.11+11578406.09+9152035.25+25578996.32+12280921.16+10056471.58+12462918.77+17302921.42+10666065.97+11636741.11+37449223.43</f>
        <v>188463072.93000001</v>
      </c>
      <c r="E4" s="7">
        <f>11153359.67+10186565.07+11017518.6+7936802.35+26070053.28+9668638.21+10027221.8+9898523.51+16342952.65+10717805.57+9712852.59+51226255.78</f>
        <v>183958549.08000001</v>
      </c>
      <c r="F4" s="7">
        <f t="shared" ref="F4:F21" si="0">+C4+D4-E4</f>
        <v>41353553.090000004</v>
      </c>
      <c r="G4" s="4">
        <f t="shared" ref="G4:G21" si="1">+F4-C4</f>
        <v>4504523.8500000015</v>
      </c>
    </row>
    <row r="5" spans="1:7" x14ac:dyDescent="0.2">
      <c r="A5" s="5">
        <v>1110</v>
      </c>
      <c r="B5" s="6" t="s">
        <v>5</v>
      </c>
      <c r="C5" s="7">
        <v>25650801.329999998</v>
      </c>
      <c r="D5" s="7">
        <f>14104397.13+12787728.44+7886684.21+7745858.34+21254122.78+9262290.42+7963442.76+10353720.47+14646340.22+8473044.8+8840713.83+22570265.75</f>
        <v>145888609.15000001</v>
      </c>
      <c r="E5" s="7">
        <f>10064246.26+8874317.46+8804229.51+6221086.64+21988979.62+7987776.98+8197924.45+7744676.77+14205843.42+7537296.13+7611839.52+33267322.32</f>
        <v>142505539.07999998</v>
      </c>
      <c r="F5" s="7">
        <f t="shared" si="0"/>
        <v>29033871.400000036</v>
      </c>
      <c r="G5" s="8">
        <f t="shared" si="1"/>
        <v>3383070.0700000376</v>
      </c>
    </row>
    <row r="6" spans="1:7" x14ac:dyDescent="0.2">
      <c r="A6" s="5">
        <v>1120</v>
      </c>
      <c r="B6" s="18" t="s">
        <v>6</v>
      </c>
      <c r="C6" s="7">
        <v>6563692.9199999999</v>
      </c>
      <c r="D6" s="7">
        <f>1215645.17+1006289.67+1360000.54+716293.63+1763141.28+1200120.16+1049153.06+998069.58+962171.02+1015749.91+1050600.78+2319002.71</f>
        <v>14656237.509999998</v>
      </c>
      <c r="E6" s="7">
        <f>656446.44+745801.63+1249392.6+751732.67+1751569.33+1149731.31+1174902.14+930270.43+1047292.49+1110500.57+1059562.58+2769559.55</f>
        <v>14396761.740000002</v>
      </c>
      <c r="F6" s="7">
        <f t="shared" si="0"/>
        <v>6823168.6899999976</v>
      </c>
      <c r="G6" s="8">
        <f t="shared" si="1"/>
        <v>259475.76999999769</v>
      </c>
    </row>
    <row r="7" spans="1:7" x14ac:dyDescent="0.2">
      <c r="A7" s="5">
        <v>1130</v>
      </c>
      <c r="B7" s="18" t="s">
        <v>7</v>
      </c>
      <c r="C7" s="7">
        <v>482871.62</v>
      </c>
      <c r="D7" s="7">
        <f>206294.91+493287.71+1496921.47+475072.61+2441003.5+1510346.27+793051.59+902075.6+1408293.83+898912.42+1459107.69+10848048.67</f>
        <v>22932416.269999996</v>
      </c>
      <c r="E7" s="7">
        <f>261239.78+263940.14+669847.83+963857.19+2329504.33+531129.92+654395.21+1223576.31+524262.49+1320982.05+1041450.49+12580033.39</f>
        <v>22364219.130000003</v>
      </c>
      <c r="F7" s="7">
        <f t="shared" si="0"/>
        <v>1051068.7599999942</v>
      </c>
      <c r="G7" s="8">
        <f t="shared" si="1"/>
        <v>568197.13999999419</v>
      </c>
    </row>
    <row r="8" spans="1:7" x14ac:dyDescent="0.2">
      <c r="A8" s="5">
        <v>1140</v>
      </c>
      <c r="B8" s="18" t="s">
        <v>8</v>
      </c>
      <c r="C8" s="7">
        <v>0</v>
      </c>
      <c r="D8" s="7">
        <v>0</v>
      </c>
      <c r="E8" s="7">
        <v>0</v>
      </c>
      <c r="F8" s="7">
        <f t="shared" si="0"/>
        <v>0</v>
      </c>
      <c r="G8" s="8">
        <f t="shared" si="1"/>
        <v>0</v>
      </c>
    </row>
    <row r="9" spans="1:7" x14ac:dyDescent="0.2">
      <c r="A9" s="5">
        <v>1150</v>
      </c>
      <c r="B9" s="18" t="s">
        <v>9</v>
      </c>
      <c r="C9" s="7">
        <v>4151663.37</v>
      </c>
      <c r="D9" s="7">
        <f>154175.51+330553.29+834799.87+214810.67+120728.76+308164.31+250824.17+209053.12+275171.76+278358.84+286318.81+1711906.3</f>
        <v>4974865.41</v>
      </c>
      <c r="E9" s="7">
        <f>171427.19+302505.84+294048.66+125.85+554609.66+749026.82+2609340.52</f>
        <v>4681084.54</v>
      </c>
      <c r="F9" s="7">
        <f t="shared" si="0"/>
        <v>4445444.2400000012</v>
      </c>
      <c r="G9" s="8">
        <f t="shared" si="1"/>
        <v>293780.87000000104</v>
      </c>
    </row>
    <row r="10" spans="1:7" x14ac:dyDescent="0.2">
      <c r="A10" s="5">
        <v>1160</v>
      </c>
      <c r="B10" s="18" t="s">
        <v>10</v>
      </c>
      <c r="C10" s="7">
        <v>0</v>
      </c>
      <c r="D10" s="7">
        <v>0</v>
      </c>
      <c r="E10" s="7">
        <v>0</v>
      </c>
      <c r="F10" s="7">
        <f t="shared" si="0"/>
        <v>0</v>
      </c>
      <c r="G10" s="8">
        <f t="shared" si="1"/>
        <v>0</v>
      </c>
    </row>
    <row r="11" spans="1:7" x14ac:dyDescent="0.2">
      <c r="A11" s="5">
        <v>1190</v>
      </c>
      <c r="B11" s="18" t="s">
        <v>11</v>
      </c>
      <c r="C11" s="7">
        <v>0</v>
      </c>
      <c r="D11" s="7">
        <v>0</v>
      </c>
      <c r="E11" s="7">
        <v>0</v>
      </c>
      <c r="F11" s="7">
        <f t="shared" si="0"/>
        <v>0</v>
      </c>
      <c r="G11" s="8">
        <f t="shared" si="1"/>
        <v>0</v>
      </c>
    </row>
    <row r="12" spans="1:7" x14ac:dyDescent="0.2">
      <c r="A12" s="5">
        <v>1200</v>
      </c>
      <c r="B12" s="6" t="s">
        <v>12</v>
      </c>
      <c r="C12" s="7">
        <v>103972140.70999999</v>
      </c>
      <c r="D12" s="7">
        <f>235883.92+1058628.3+540614.79+59325.55+109350+197430.81+758578.91+249016.99+876814.86+2160056.27+13642824.95</f>
        <v>19888525.350000001</v>
      </c>
      <c r="E12" s="7">
        <f>378469.4+377948.61+376297.54+11797.77+85504.68+81845.74+27756</f>
        <v>1339619.74</v>
      </c>
      <c r="F12" s="7">
        <f t="shared" si="0"/>
        <v>122521046.32000001</v>
      </c>
      <c r="G12" s="8">
        <f t="shared" si="1"/>
        <v>18548905.610000014</v>
      </c>
    </row>
    <row r="13" spans="1:7" x14ac:dyDescent="0.2">
      <c r="A13" s="5">
        <v>1210</v>
      </c>
      <c r="B13" s="18" t="s">
        <v>13</v>
      </c>
      <c r="C13" s="9">
        <v>0</v>
      </c>
      <c r="D13" s="7">
        <v>0</v>
      </c>
      <c r="E13" s="7">
        <v>0</v>
      </c>
      <c r="F13" s="7">
        <f t="shared" si="0"/>
        <v>0</v>
      </c>
      <c r="G13" s="8">
        <f t="shared" si="1"/>
        <v>0</v>
      </c>
    </row>
    <row r="14" spans="1:7" x14ac:dyDescent="0.2">
      <c r="A14" s="5">
        <v>1220</v>
      </c>
      <c r="B14" s="18" t="s">
        <v>14</v>
      </c>
      <c r="C14" s="10">
        <v>0</v>
      </c>
      <c r="D14" s="10">
        <v>0</v>
      </c>
      <c r="E14" s="10">
        <v>0</v>
      </c>
      <c r="F14" s="7">
        <f t="shared" si="0"/>
        <v>0</v>
      </c>
      <c r="G14" s="8">
        <f t="shared" si="1"/>
        <v>0</v>
      </c>
    </row>
    <row r="15" spans="1:7" x14ac:dyDescent="0.2">
      <c r="A15" s="5">
        <v>1230</v>
      </c>
      <c r="B15" s="18" t="s">
        <v>15</v>
      </c>
      <c r="C15" s="10">
        <v>92667851.719999999</v>
      </c>
      <c r="D15" s="10">
        <f>235883.92+768261.02+176630.81+498475.19+195514.99+864256.48+534721.28+12662064.28</f>
        <v>15935807.969999999</v>
      </c>
      <c r="E15" s="10">
        <f>85504.68+70115.74</f>
        <v>155620.41999999998</v>
      </c>
      <c r="F15" s="7">
        <f t="shared" si="0"/>
        <v>108448039.27</v>
      </c>
      <c r="G15" s="8">
        <f t="shared" si="1"/>
        <v>15780187.549999997</v>
      </c>
    </row>
    <row r="16" spans="1:7" x14ac:dyDescent="0.2">
      <c r="A16" s="5">
        <v>1240</v>
      </c>
      <c r="B16" s="18" t="s">
        <v>16</v>
      </c>
      <c r="C16" s="7">
        <v>27247939.93</v>
      </c>
      <c r="D16" s="7">
        <f>290367.28+540614.79+59325.55+109350+20800+231673.72+36102+12558.38+1597578.99+851997.71</f>
        <v>3750368.42</v>
      </c>
      <c r="E16" s="7">
        <v>0</v>
      </c>
      <c r="F16" s="7">
        <f t="shared" si="0"/>
        <v>30998308.350000001</v>
      </c>
      <c r="G16" s="8">
        <f t="shared" si="1"/>
        <v>3750368.4200000018</v>
      </c>
    </row>
    <row r="17" spans="1:7" x14ac:dyDescent="0.2">
      <c r="A17" s="5">
        <v>1250</v>
      </c>
      <c r="B17" s="18" t="s">
        <v>17</v>
      </c>
      <c r="C17" s="7">
        <v>1369980.51</v>
      </c>
      <c r="D17" s="7">
        <v>16700</v>
      </c>
      <c r="E17" s="7">
        <v>0</v>
      </c>
      <c r="F17" s="7">
        <f t="shared" si="0"/>
        <v>1386680.51</v>
      </c>
      <c r="G17" s="8">
        <f t="shared" si="1"/>
        <v>16700</v>
      </c>
    </row>
    <row r="18" spans="1:7" x14ac:dyDescent="0.2">
      <c r="A18" s="5">
        <v>1260</v>
      </c>
      <c r="B18" s="18" t="s">
        <v>20</v>
      </c>
      <c r="C18" s="7">
        <v>-17546941.41</v>
      </c>
      <c r="D18" s="7">
        <v>11730</v>
      </c>
      <c r="E18" s="7">
        <f>378469.4+377948.61+376297.54+11730</f>
        <v>1144445.55</v>
      </c>
      <c r="F18" s="7">
        <f t="shared" si="0"/>
        <v>-18679656.960000001</v>
      </c>
      <c r="G18" s="8">
        <f t="shared" si="1"/>
        <v>-1132715.5500000007</v>
      </c>
    </row>
    <row r="19" spans="1:7" x14ac:dyDescent="0.2">
      <c r="A19" s="5">
        <v>1270</v>
      </c>
      <c r="B19" s="18" t="s">
        <v>18</v>
      </c>
      <c r="C19" s="7">
        <v>238912.19</v>
      </c>
      <c r="D19" s="7">
        <f>27756+128762.96</f>
        <v>156518.96000000002</v>
      </c>
      <c r="E19" s="7">
        <v>27756</v>
      </c>
      <c r="F19" s="7">
        <f t="shared" si="0"/>
        <v>367675.15</v>
      </c>
      <c r="G19" s="8">
        <f t="shared" si="1"/>
        <v>128762.96000000002</v>
      </c>
    </row>
    <row r="20" spans="1:7" x14ac:dyDescent="0.2">
      <c r="A20" s="5">
        <v>1280</v>
      </c>
      <c r="B20" s="18" t="s">
        <v>21</v>
      </c>
      <c r="C20" s="7">
        <v>0</v>
      </c>
      <c r="D20" s="7">
        <v>0</v>
      </c>
      <c r="E20" s="7">
        <v>0</v>
      </c>
      <c r="F20" s="7">
        <f t="shared" si="0"/>
        <v>0</v>
      </c>
      <c r="G20" s="8">
        <f t="shared" si="1"/>
        <v>0</v>
      </c>
    </row>
    <row r="21" spans="1:7" x14ac:dyDescent="0.2">
      <c r="A21" s="27">
        <v>1290</v>
      </c>
      <c r="B21" s="28" t="s">
        <v>19</v>
      </c>
      <c r="C21" s="29">
        <v>0</v>
      </c>
      <c r="D21" s="29">
        <v>0</v>
      </c>
      <c r="E21" s="29">
        <v>0</v>
      </c>
      <c r="F21" s="29">
        <f t="shared" si="0"/>
        <v>0</v>
      </c>
      <c r="G21" s="30">
        <f t="shared" si="1"/>
        <v>0</v>
      </c>
    </row>
    <row r="23" spans="1:7" x14ac:dyDescent="0.2">
      <c r="A23" s="19" t="s">
        <v>31</v>
      </c>
      <c r="B23" s="20"/>
      <c r="C23" s="20"/>
      <c r="D23" s="21"/>
      <c r="F23" s="36"/>
    </row>
    <row r="24" spans="1:7" x14ac:dyDescent="0.2">
      <c r="A24" s="22"/>
      <c r="B24" s="22"/>
      <c r="C24" s="22"/>
      <c r="D24" s="21"/>
    </row>
    <row r="25" spans="1:7" x14ac:dyDescent="0.2">
      <c r="A25" s="23"/>
      <c r="B25" s="24"/>
      <c r="C25" s="23"/>
      <c r="D25" s="23"/>
    </row>
    <row r="26" spans="1:7" x14ac:dyDescent="0.2">
      <c r="A26" s="23"/>
      <c r="B26" s="23"/>
      <c r="C26" s="23"/>
      <c r="D26" s="23"/>
    </row>
    <row r="27" spans="1:7" x14ac:dyDescent="0.2">
      <c r="A27" s="23"/>
      <c r="B27" s="23" t="s">
        <v>32</v>
      </c>
      <c r="C27" s="23"/>
      <c r="D27" s="35" t="s">
        <v>44</v>
      </c>
      <c r="E27" s="35"/>
    </row>
    <row r="28" spans="1:7" ht="56.25" customHeight="1" x14ac:dyDescent="0.2">
      <c r="A28" s="23"/>
      <c r="B28" s="25" t="s">
        <v>42</v>
      </c>
      <c r="C28" s="26"/>
      <c r="D28" s="34" t="s">
        <v>43</v>
      </c>
      <c r="E28" s="34"/>
    </row>
  </sheetData>
  <mergeCells count="3">
    <mergeCell ref="A1:G1"/>
    <mergeCell ref="D28:E28"/>
    <mergeCell ref="D27:E27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1" t="s">
        <v>22</v>
      </c>
    </row>
    <row r="2" spans="1:1" ht="11.25" customHeight="1" x14ac:dyDescent="0.2">
      <c r="A2" s="12" t="s">
        <v>33</v>
      </c>
    </row>
    <row r="3" spans="1:1" ht="11.25" customHeight="1" x14ac:dyDescent="0.2">
      <c r="A3" s="12" t="s">
        <v>23</v>
      </c>
    </row>
    <row r="4" spans="1:1" ht="11.25" customHeight="1" x14ac:dyDescent="0.2">
      <c r="A4" s="12" t="s">
        <v>30</v>
      </c>
    </row>
    <row r="5" spans="1:1" ht="11.25" customHeight="1" x14ac:dyDescent="0.2">
      <c r="A5" s="12" t="s">
        <v>38</v>
      </c>
    </row>
    <row r="6" spans="1:1" ht="11.25" customHeight="1" x14ac:dyDescent="0.2">
      <c r="A6" s="12" t="s">
        <v>39</v>
      </c>
    </row>
    <row r="7" spans="1:1" x14ac:dyDescent="0.2">
      <c r="A7" s="12" t="s">
        <v>40</v>
      </c>
    </row>
    <row r="8" spans="1:1" x14ac:dyDescent="0.2">
      <c r="A8" s="12" t="s">
        <v>41</v>
      </c>
    </row>
    <row r="9" spans="1:1" x14ac:dyDescent="0.2">
      <c r="A9" s="12"/>
    </row>
    <row r="10" spans="1:1" x14ac:dyDescent="0.2">
      <c r="A10" s="13" t="s">
        <v>24</v>
      </c>
    </row>
    <row r="11" spans="1:1" ht="11.25" customHeight="1" x14ac:dyDescent="0.2">
      <c r="A11" s="12" t="s">
        <v>29</v>
      </c>
    </row>
    <row r="12" spans="1:1" ht="11.25" customHeight="1" x14ac:dyDescent="0.2">
      <c r="A12" s="12"/>
    </row>
    <row r="13" spans="1:1" ht="11.25" customHeight="1" x14ac:dyDescent="0.2">
      <c r="A13" s="13" t="s">
        <v>27</v>
      </c>
    </row>
    <row r="14" spans="1:1" ht="11.25" customHeight="1" x14ac:dyDescent="0.2">
      <c r="A14" s="12" t="s">
        <v>28</v>
      </c>
    </row>
    <row r="15" spans="1:1" x14ac:dyDescent="0.2">
      <c r="A15" s="12"/>
    </row>
    <row r="16" spans="1:1" ht="11.25" customHeight="1" x14ac:dyDescent="0.2">
      <c r="A16" s="13" t="s">
        <v>25</v>
      </c>
    </row>
    <row r="17" spans="1:1" ht="14.1" customHeight="1" x14ac:dyDescent="0.2">
      <c r="A17" s="14" t="s">
        <v>26</v>
      </c>
    </row>
    <row r="18" spans="1:1" x14ac:dyDescent="0.2">
      <c r="A18" s="12"/>
    </row>
    <row r="19" spans="1:1" x14ac:dyDescent="0.2">
      <c r="A19" s="12"/>
    </row>
    <row r="20" spans="1:1" x14ac:dyDescent="0.2">
      <c r="A20" s="12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AnaLilia</cp:lastModifiedBy>
  <cp:lastPrinted>2017-05-04T15:09:38Z</cp:lastPrinted>
  <dcterms:created xsi:type="dcterms:W3CDTF">2014-02-09T04:04:15Z</dcterms:created>
  <dcterms:modified xsi:type="dcterms:W3CDTF">2018-01-30T22:56:31Z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