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INF PARA PAGINA WEBB Y SEVAC\2do Trim 2019\Estados e Informes Presupuestales\"/>
    </mc:Choice>
  </mc:AlternateContent>
  <xr:revisionPtr revIDLastSave="0" documentId="13_ncr:1_{BCA974C6-1CF3-4AEF-ADD3-05FED68963B9}" xr6:coauthVersionLast="43" xr6:coauthVersionMax="43" xr10:uidLastSave="{00000000-0000-0000-0000-000000000000}"/>
  <bookViews>
    <workbookView xWindow="-120" yWindow="-120" windowWidth="29040" windowHeight="15840" tabRatio="885" activeTab="1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81029" concurrentCalc="0"/>
</workbook>
</file>

<file path=xl/calcChain.xml><?xml version="1.0" encoding="utf-8"?>
<calcChain xmlns="http://schemas.openxmlformats.org/spreadsheetml/2006/main">
  <c r="G23" i="4" l="1"/>
  <c r="G69" i="6"/>
  <c r="G65" i="6"/>
  <c r="G53" i="6"/>
  <c r="G43" i="6"/>
  <c r="G33" i="6"/>
  <c r="G23" i="6"/>
  <c r="G13" i="6"/>
  <c r="G5" i="6"/>
  <c r="G77" i="6"/>
  <c r="D16" i="4"/>
  <c r="D18" i="5"/>
  <c r="D16" i="5"/>
  <c r="D11" i="4"/>
  <c r="E11" i="4"/>
  <c r="H11" i="4"/>
  <c r="E22" i="4"/>
  <c r="H22" i="4"/>
  <c r="E21" i="4"/>
  <c r="H21" i="4"/>
  <c r="E20" i="4"/>
  <c r="H20" i="4"/>
  <c r="E19" i="4"/>
  <c r="H19" i="4"/>
  <c r="E18" i="4"/>
  <c r="H18" i="4"/>
  <c r="E17" i="4"/>
  <c r="H17" i="4"/>
  <c r="E16" i="4"/>
  <c r="H16" i="4"/>
  <c r="E15" i="4"/>
  <c r="H15" i="4"/>
  <c r="E14" i="4"/>
  <c r="H14" i="4"/>
  <c r="E13" i="4"/>
  <c r="H13" i="4"/>
  <c r="E12" i="4"/>
  <c r="H12" i="4"/>
  <c r="E10" i="4"/>
  <c r="H10" i="4"/>
  <c r="E9" i="4"/>
  <c r="H9" i="4"/>
  <c r="E8" i="4"/>
  <c r="H8" i="4"/>
  <c r="E7" i="4"/>
  <c r="H7" i="4"/>
  <c r="H23" i="4"/>
  <c r="C23" i="4"/>
  <c r="F69" i="6"/>
  <c r="F65" i="6"/>
  <c r="G57" i="6"/>
  <c r="F57" i="6"/>
  <c r="F53" i="6"/>
  <c r="F43" i="6"/>
  <c r="F33" i="6"/>
  <c r="F23" i="6"/>
  <c r="F13" i="6"/>
  <c r="F5" i="6"/>
  <c r="E18" i="5"/>
  <c r="G16" i="5"/>
  <c r="F16" i="5"/>
  <c r="C16" i="5"/>
  <c r="E23" i="4"/>
  <c r="F23" i="4"/>
  <c r="D23" i="4"/>
  <c r="E16" i="5"/>
  <c r="H18" i="5"/>
  <c r="H16" i="5"/>
  <c r="E76" i="6"/>
  <c r="H76" i="6"/>
  <c r="E75" i="6"/>
  <c r="H75" i="6"/>
  <c r="E74" i="6"/>
  <c r="H74" i="6"/>
  <c r="E73" i="6"/>
  <c r="H73" i="6"/>
  <c r="E72" i="6"/>
  <c r="H72" i="6"/>
  <c r="E71" i="6"/>
  <c r="H71" i="6"/>
  <c r="E70" i="6"/>
  <c r="E68" i="6"/>
  <c r="H68" i="6"/>
  <c r="E67" i="6"/>
  <c r="H67" i="6"/>
  <c r="E66" i="6"/>
  <c r="E64" i="6"/>
  <c r="H64" i="6"/>
  <c r="E63" i="6"/>
  <c r="H63" i="6"/>
  <c r="E62" i="6"/>
  <c r="H62" i="6"/>
  <c r="E61" i="6"/>
  <c r="H61" i="6"/>
  <c r="E60" i="6"/>
  <c r="H60" i="6"/>
  <c r="E59" i="6"/>
  <c r="H59" i="6"/>
  <c r="E58" i="6"/>
  <c r="E56" i="6"/>
  <c r="H56" i="6"/>
  <c r="E55" i="6"/>
  <c r="H55" i="6"/>
  <c r="E54" i="6"/>
  <c r="E52" i="6"/>
  <c r="H52" i="6"/>
  <c r="E51" i="6"/>
  <c r="H51" i="6"/>
  <c r="E50" i="6"/>
  <c r="H50" i="6"/>
  <c r="E49" i="6"/>
  <c r="H49" i="6"/>
  <c r="E48" i="6"/>
  <c r="H48" i="6"/>
  <c r="E47" i="6"/>
  <c r="H47" i="6"/>
  <c r="E46" i="6"/>
  <c r="H46" i="6"/>
  <c r="E44" i="6"/>
  <c r="E42" i="6"/>
  <c r="H42" i="6"/>
  <c r="E41" i="6"/>
  <c r="H41" i="6"/>
  <c r="E40" i="6"/>
  <c r="H40" i="6"/>
  <c r="E39" i="6"/>
  <c r="H39" i="6"/>
  <c r="E38" i="6"/>
  <c r="H38" i="6"/>
  <c r="E37" i="6"/>
  <c r="H37" i="6"/>
  <c r="E36" i="6"/>
  <c r="H36" i="6"/>
  <c r="E35" i="6"/>
  <c r="H35" i="6"/>
  <c r="E34" i="6"/>
  <c r="E32" i="6"/>
  <c r="H32" i="6"/>
  <c r="E31" i="6"/>
  <c r="H31" i="6"/>
  <c r="E30" i="6"/>
  <c r="H30" i="6"/>
  <c r="E29" i="6"/>
  <c r="H29" i="6"/>
  <c r="E28" i="6"/>
  <c r="H28" i="6"/>
  <c r="E27" i="6"/>
  <c r="H27" i="6"/>
  <c r="E26" i="6"/>
  <c r="H26" i="6"/>
  <c r="E21" i="6"/>
  <c r="H21" i="6"/>
  <c r="E20" i="6"/>
  <c r="H20" i="6"/>
  <c r="E19" i="6"/>
  <c r="H19" i="6"/>
  <c r="E18" i="6"/>
  <c r="H18" i="6"/>
  <c r="E17" i="6"/>
  <c r="H17" i="6"/>
  <c r="E16" i="6"/>
  <c r="H16" i="6"/>
  <c r="E15" i="6"/>
  <c r="H15" i="6"/>
  <c r="E14" i="6"/>
  <c r="F77" i="6"/>
  <c r="D69" i="6"/>
  <c r="D65" i="6"/>
  <c r="D57" i="6"/>
  <c r="D53" i="6"/>
  <c r="E65" i="6"/>
  <c r="H66" i="6"/>
  <c r="H65" i="6"/>
  <c r="H58" i="6"/>
  <c r="H57" i="6"/>
  <c r="E57" i="6"/>
  <c r="H44" i="6"/>
  <c r="E53" i="6"/>
  <c r="H54" i="6"/>
  <c r="H53" i="6"/>
  <c r="H14" i="6"/>
  <c r="D22" i="6"/>
  <c r="E22" i="6"/>
  <c r="H22" i="6"/>
  <c r="H13" i="6"/>
  <c r="H70" i="6"/>
  <c r="H69" i="6"/>
  <c r="E69" i="6"/>
  <c r="E33" i="6"/>
  <c r="H34" i="6"/>
  <c r="H33" i="6"/>
  <c r="D33" i="6"/>
  <c r="E12" i="6"/>
  <c r="H12" i="6"/>
  <c r="E11" i="6"/>
  <c r="H11" i="6"/>
  <c r="E10" i="6"/>
  <c r="H10" i="6"/>
  <c r="E9" i="6"/>
  <c r="H9" i="6"/>
  <c r="E8" i="6"/>
  <c r="H8" i="6"/>
  <c r="E7" i="6"/>
  <c r="H7" i="6"/>
  <c r="E6" i="6"/>
  <c r="H6" i="6"/>
  <c r="D5" i="6"/>
  <c r="D45" i="6"/>
  <c r="D25" i="6"/>
  <c r="E25" i="6"/>
  <c r="H25" i="6"/>
  <c r="D24" i="6"/>
  <c r="E24" i="6"/>
  <c r="C69" i="6"/>
  <c r="C65" i="6"/>
  <c r="C57" i="6"/>
  <c r="C53" i="6"/>
  <c r="C43" i="6"/>
  <c r="C33" i="6"/>
  <c r="C23" i="6"/>
  <c r="C13" i="6"/>
  <c r="C5" i="6"/>
  <c r="D13" i="6"/>
  <c r="D23" i="6"/>
  <c r="H5" i="6"/>
  <c r="E13" i="6"/>
  <c r="E23" i="6"/>
  <c r="H24" i="6"/>
  <c r="H23" i="6"/>
  <c r="D43" i="6"/>
  <c r="E45" i="6"/>
  <c r="E5" i="6"/>
  <c r="C77" i="6"/>
  <c r="H45" i="6"/>
  <c r="H43" i="6"/>
  <c r="H77" i="6"/>
  <c r="E43" i="6"/>
  <c r="E77" i="6"/>
  <c r="D77" i="6"/>
</calcChain>
</file>

<file path=xl/sharedStrings.xml><?xml version="1.0" encoding="utf-8"?>
<sst xmlns="http://schemas.openxmlformats.org/spreadsheetml/2006/main" count="236" uniqueCount="160">
  <si>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</si>
  <si>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</si>
  <si>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</si>
  <si>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</si>
  <si>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</si>
  <si>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</si>
  <si>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</si>
  <si>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</si>
  <si>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</si>
  <si>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</si>
  <si>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</si>
  <si>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</si>
  <si>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</si>
  <si>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</si>
  <si>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</si>
  <si>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</si>
  <si>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</si>
  <si>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</si>
  <si>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</si>
  <si>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</si>
  <si>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</si>
  <si>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</si>
  <si>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</si>
  <si>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</si>
  <si>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</si>
  <si>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</si>
  <si>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</si>
  <si>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</si>
  <si>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</si>
  <si>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</si>
  <si>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</si>
  <si>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</si>
  <si>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</si>
  <si>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</si>
  <si>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</si>
  <si>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</si>
  <si>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</si>
  <si>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</si>
  <si>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</si>
  <si>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</si>
  <si>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</si>
  <si>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</si>
  <si>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</si>
  <si>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</si>
  <si>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</si>
  <si>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</si>
  <si>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</si>
  <si>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</si>
  <si>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</si>
  <si>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</si>
  <si>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</si>
  <si>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</si>
  <si>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</si>
  <si>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</si>
  <si>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</si>
  <si>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</si>
  <si>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</si>
  <si>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</si>
  <si>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</si>
  <si>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</si>
  <si>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</si>
  <si>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</si>
  <si>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</si>
  <si>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</si>
  <si>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</si>
  <si>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</si>
  <si>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</si>
  <si>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</si>
  <si>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</si>
  <si>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</si>
  <si>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</si>
  <si>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</si>
  <si>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</si>
  <si>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</si>
  <si>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</si>
  <si>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</si>
  <si>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</si>
  <si>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</si>
  <si>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</si>
  <si>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</si>
  <si>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</si>
  <si>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</si>
  <si>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</si>
  <si>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</si>
  <si>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</si>
  <si>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</si>
  <si>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</si>
  <si>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</si>
  <si>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</si>
  <si>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</si>
  <si>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</si>
  <si>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</si>
  <si>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</si>
  <si>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</si>
  <si>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</si>
  <si>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</si>
  <si>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</si>
  <si>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</si>
  <si>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</si>
  <si>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</si>
  <si>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</si>
  <si>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</si>
  <si>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</si>
  <si>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</si>
  <si>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</si>
  <si>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</si>
  <si>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</si>
  <si>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</si>
  <si>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</si>
  <si>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</si>
  <si>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</si>
  <si>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</si>
  <si>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</si>
  <si>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</si>
  <si>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</si>
  <si>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</si>
  <si>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</si>
  <si>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</si>
  <si>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</si>
  <si>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</si>
  <si>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</si>
  <si>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</si>
  <si>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</si>
  <si>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</si>
  <si>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</si>
  <si>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</si>
  <si>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</si>
  <si>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</si>
  <si>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</si>
  <si>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</si>
  <si>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CONSEJO DIRECTIVO</t>
  </si>
  <si>
    <t>DIRECCIÓN GENERAL</t>
  </si>
  <si>
    <t>DEPARTAMENTO JURIDICO</t>
  </si>
  <si>
    <t>DEPARTAMENTO DE COMUNICACIÓN Y CULTURA DEL AGUA</t>
  </si>
  <si>
    <t>TECNOLOGIAS DE LA INFORMACIÓN Y COMUNICACIÓN</t>
  </si>
  <si>
    <t>DEPARTAMENTO DE FACTIBILIDADES E INCOPORACIONES</t>
  </si>
  <si>
    <t>DIRECCIÓN DE SANEAMIENTO</t>
  </si>
  <si>
    <t>DIRECCIÓN DE PLANEACIÓN Y PROYECTOS</t>
  </si>
  <si>
    <t>DIRECCIÓN COMERCIAL</t>
  </si>
  <si>
    <t>DIRECCIÓN DE ADMINISTRACIÓN Y FINANZAS</t>
  </si>
  <si>
    <t>DEPARTAMENTO DE CONTABILIDAD</t>
  </si>
  <si>
    <t>DEPARTAMENTO DE RECURSOS HUMANOS</t>
  </si>
  <si>
    <t>DIRECCIÓN DE OPERACIÓN MANTENIMIENTO</t>
  </si>
  <si>
    <t>DEPARTAMENTO DE FUENTES DE ABASTECIMIENTO Y CLORACIÓN</t>
  </si>
  <si>
    <t>DEPARTAMENTO OPERATIVO</t>
  </si>
  <si>
    <t xml:space="preserve">DEPARTAMENTO DE CATASTRO DE INFRAESTRUCTURA HIDRAÚLICA </t>
  </si>
  <si>
    <t>"Bajo protesta de decir verdad declaramos que los Estados Financieros y sus notas, son razonablemente correctos y son responsabilidad del emisor"</t>
  </si>
  <si>
    <t xml:space="preserve">                   ___________________________________________</t>
  </si>
  <si>
    <t xml:space="preserve">                _______________________________________</t>
  </si>
  <si>
    <t>L.A.E. Ma. Ivonne Solis Constantino</t>
  </si>
  <si>
    <t>C.P. Carlos Lopez Contreras</t>
  </si>
  <si>
    <t>Directora General</t>
  </si>
  <si>
    <t xml:space="preserve"> Director de Administración y Finanzas</t>
  </si>
  <si>
    <t xml:space="preserve">   ___________________________________________</t>
  </si>
  <si>
    <t xml:space="preserve">                 ___________________________________________</t>
  </si>
  <si>
    <t xml:space="preserve">                      ___________________________________________</t>
  </si>
  <si>
    <t>SISTEMA DE AGUA POTABLE Y ALCANTARILLADO DE SILAO
ESTADO ANALITICO DEL EJERCICIO DEL PRESUPUESTO DE EGRESOS 
CLASIFICACIÓN FUNCIONAL (FINALIDAD Y FUNCIÓN)
DEL 1 DE ENERO AL 30 DE JUNIO DEL 2019</t>
  </si>
  <si>
    <t>SISTEMA DE AGUA POTABLE Y ALCANTARILLADO DE SILAO
ESTADO ANALÍTICO DEL EJERCICIO DEL PRESUPUESTO DE EGRESOS
CLASIFICACIÓN POR OBJETO DEL GASTO  (CAPITULO  Y  CONCEPTO)
Del 1 DE ENERO  AL 30 DE JUNIO DEL 2019</t>
  </si>
  <si>
    <t>SISTEMA DE AGUA POTABLE Y ALCANTARILADO DE SILAONombre del ente público
ESTADO ANALITICO DEL PRESUPUESTO DEL EJERCICIO DEL PRESUPUESTO DE EGRESOS 
CLASIFICACIÓN ECONÓMICA (POR TIPO DE GASTO)
DEL 1 DE ENERO AL 30 DE JUNIO DEL 2019</t>
  </si>
  <si>
    <t>SISTEMA DE AGUA POTABLE Y ALCANTARILLADO DE SILAO
ESTADO ANALÍTICO DEL EJERCICIO DEL PRESUPUESTO DE EGRESOS
CLASIFICACIÓN ADMINISTRATIVA
DEL 1 DE ENERO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</si>
</sst>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 applyProtection="1">
      <alignment horizontal="left"/>
    </xf>
    <xf numFmtId="4" fontId="6" fillId="0" borderId="13" xfId="0" applyNumberFormat="1" applyFont="1" applyFill="1" applyBorder="1" applyProtection="1">
      <protection locked="0"/>
    </xf>
    <xf numFmtId="4" fontId="6" fillId="0" borderId="15" xfId="0" applyNumberFormat="1" applyFont="1" applyFill="1" applyBorder="1" applyProtection="1">
      <protection locked="0"/>
    </xf>
    <xf numFmtId="43" fontId="0" fillId="0" borderId="0" xfId="16" applyFont="1" applyProtection="1">
      <protection locked="0"/>
    </xf>
    <xf numFmtId="43" fontId="0" fillId="0" borderId="0" xfId="0" applyNumberFormat="1" applyProtection="1">
      <protection locked="0"/>
    </xf>
    <xf numFmtId="2" fontId="2" fillId="0" borderId="15" xfId="0" applyNumberFormat="1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4" fontId="6" fillId="0" borderId="15" xfId="0" applyNumberFormat="1" applyFont="1" applyBorder="1" applyProtection="1">
      <protection locked="0"/>
    </xf>
    <xf numFmtId="4" fontId="2" fillId="0" borderId="15" xfId="0" applyNumberFormat="1" applyFont="1" applyFill="1" applyBorder="1" applyAlignment="1" applyProtection="1">
      <alignment horizontal="right"/>
      <protection locked="0"/>
    </xf>
    <xf numFmtId="4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4" fontId="0" fillId="0" borderId="0" xfId="0" applyNumberFormat="1" applyFill="1" applyProtection="1">
      <protection locked="0"/>
    </xf>
    <xf numFmtId="0" fontId="7" fillId="0" borderId="0" xfId="7" applyFont="1" applyFill="1" applyBorder="1" applyAlignment="1" applyProtection="1">
      <alignment vertical="top"/>
      <protection locked="0"/>
    </xf>
    <xf numFmtId="0" fontId="0" fillId="0" borderId="0" xfId="7" applyFont="1" applyFill="1" applyBorder="1" applyAlignment="1" applyProtection="1">
      <alignment vertical="top"/>
      <protection locked="0"/>
    </xf>
    <xf numFmtId="0" fontId="7" fillId="0" borderId="0" xfId="7" applyFont="1" applyAlignment="1" applyProtection="1">
      <alignment vertical="top"/>
      <protection locked="0"/>
    </xf>
    <xf numFmtId="0" fontId="0" fillId="0" borderId="0" xfId="7" applyFont="1" applyAlignment="1" applyProtection="1">
      <alignment vertical="top"/>
      <protection locked="0"/>
    </xf>
    <xf numFmtId="0" fontId="8" fillId="0" borderId="0" xfId="7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4" fontId="6" fillId="0" borderId="0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1</xdr:col>
      <xdr:colOff>1085582</xdr:colOff>
      <xdr:row>0</xdr:row>
      <xdr:rowOff>541444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7625"/>
          <a:ext cx="1304657" cy="493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129152</xdr:colOff>
      <xdr:row>0</xdr:row>
      <xdr:rowOff>56503</xdr:rowOff>
    </xdr:from>
    <xdr:to>
      <xdr:col>1</xdr:col>
      <xdr:colOff>1536676</xdr:colOff>
      <xdr:row>0</xdr:row>
      <xdr:rowOff>589258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93" y="56503"/>
          <a:ext cx="1407524" cy="5327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28575</xdr:rowOff>
    </xdr:from>
    <xdr:to>
      <xdr:col>1</xdr:col>
      <xdr:colOff>1339851</xdr:colOff>
      <xdr:row>0</xdr:row>
      <xdr:rowOff>542925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6" y="28575"/>
          <a:ext cx="1358900" cy="514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25237</xdr:rowOff>
    </xdr:from>
    <xdr:to>
      <xdr:col>1</xdr:col>
      <xdr:colOff>1309158</xdr:colOff>
      <xdr:row>0</xdr:row>
      <xdr:rowOff>600075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5237"/>
          <a:ext cx="1518708" cy="574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showGridLines="0" zoomScaleNormal="100" workbookViewId="0">
      <selection activeCell="G77" sqref="G77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0" width="12.6640625" style="1" bestFit="1" customWidth="1"/>
    <col min="11" max="16384" width="12" style="1"/>
  </cols>
  <sheetData>
    <row r="1" spans="1:10" ht="50.1" customHeight="1" x14ac:dyDescent="0.2">
      <c r="A1" s="70" t="s">
        <v>157</v>
      </c>
      <c r="B1" s="71"/>
      <c r="C1" s="71"/>
      <c r="D1" s="71"/>
      <c r="E1" s="71"/>
      <c r="F1" s="71"/>
      <c r="G1" s="71"/>
      <c r="H1" s="72"/>
    </row>
    <row r="2" spans="1:10" x14ac:dyDescent="0.2">
      <c r="A2" s="75" t="s">
        <v>54</v>
      </c>
      <c r="B2" s="76"/>
      <c r="C2" s="70" t="s">
        <v>60</v>
      </c>
      <c r="D2" s="71"/>
      <c r="E2" s="71"/>
      <c r="F2" s="71"/>
      <c r="G2" s="72"/>
      <c r="H2" s="73" t="s">
        <v>59</v>
      </c>
    </row>
    <row r="3" spans="1:10" ht="24.95" customHeight="1" x14ac:dyDescent="0.2">
      <c r="A3" s="77"/>
      <c r="B3" s="78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4"/>
    </row>
    <row r="4" spans="1:10" x14ac:dyDescent="0.2">
      <c r="A4" s="79"/>
      <c r="B4" s="80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10" x14ac:dyDescent="0.2">
      <c r="A5" s="48" t="s">
        <v>61</v>
      </c>
      <c r="B5" s="7"/>
      <c r="C5" s="49">
        <f>C6+C7+C8+C9+C10+C11+C12</f>
        <v>49173893.299999997</v>
      </c>
      <c r="D5" s="49">
        <f>D6+D7+D8+D9+D10+D11+D12</f>
        <v>0</v>
      </c>
      <c r="E5" s="49">
        <f>C5+D5</f>
        <v>49173893.299999997</v>
      </c>
      <c r="F5" s="49">
        <f>F6+F7+F8+F9+F10+F11+F12</f>
        <v>21271712.829999998</v>
      </c>
      <c r="G5" s="49">
        <f>G6+G7+G8+G9+G10+G11+G12</f>
        <v>21271712.829999998</v>
      </c>
      <c r="H5" s="49">
        <f>H6+H7+H8+H9+H10+H11+H12</f>
        <v>27902180.470000003</v>
      </c>
    </row>
    <row r="6" spans="1:10" x14ac:dyDescent="0.2">
      <c r="A6" s="5"/>
      <c r="B6" s="11" t="s">
        <v>70</v>
      </c>
      <c r="C6" s="15">
        <v>29632091.550000001</v>
      </c>
      <c r="D6" s="15">
        <v>0</v>
      </c>
      <c r="E6" s="15">
        <f t="shared" ref="E6:E12" si="0">C6+D6</f>
        <v>29632091.550000001</v>
      </c>
      <c r="F6" s="15">
        <v>14440755.949999999</v>
      </c>
      <c r="G6" s="15">
        <v>14440755.949999999</v>
      </c>
      <c r="H6" s="15">
        <f>E6-F6</f>
        <v>15191335.600000001</v>
      </c>
      <c r="I6" s="57"/>
    </row>
    <row r="7" spans="1:10" x14ac:dyDescent="0.2">
      <c r="A7" s="5"/>
      <c r="B7" s="11" t="s">
        <v>71</v>
      </c>
      <c r="C7" s="15">
        <v>748770.24</v>
      </c>
      <c r="D7" s="15">
        <v>0</v>
      </c>
      <c r="E7" s="15">
        <f t="shared" si="0"/>
        <v>748770.24</v>
      </c>
      <c r="F7" s="15">
        <v>664066.25</v>
      </c>
      <c r="G7" s="15">
        <v>664066.25</v>
      </c>
      <c r="H7" s="15">
        <f t="shared" ref="H7:H70" si="1">E7-F7</f>
        <v>84703.989999999991</v>
      </c>
    </row>
    <row r="8" spans="1:10" x14ac:dyDescent="0.2">
      <c r="A8" s="5"/>
      <c r="B8" s="11" t="s">
        <v>72</v>
      </c>
      <c r="C8" s="15">
        <v>5710923.6500000004</v>
      </c>
      <c r="D8" s="15">
        <v>0</v>
      </c>
      <c r="E8" s="15">
        <f t="shared" si="0"/>
        <v>5710923.6500000004</v>
      </c>
      <c r="F8" s="15">
        <v>767931.54</v>
      </c>
      <c r="G8" s="15">
        <v>767931.54</v>
      </c>
      <c r="H8" s="15">
        <f t="shared" si="1"/>
        <v>4942992.1100000003</v>
      </c>
    </row>
    <row r="9" spans="1:10" x14ac:dyDescent="0.2">
      <c r="A9" s="5"/>
      <c r="B9" s="11" t="s">
        <v>35</v>
      </c>
      <c r="C9" s="15">
        <v>7049775.0999999996</v>
      </c>
      <c r="D9" s="15">
        <v>0</v>
      </c>
      <c r="E9" s="15">
        <f t="shared" si="0"/>
        <v>7049775.0999999996</v>
      </c>
      <c r="F9" s="15">
        <v>3080657.29</v>
      </c>
      <c r="G9" s="15">
        <v>3080657.29</v>
      </c>
      <c r="H9" s="15">
        <f t="shared" si="1"/>
        <v>3969117.8099999996</v>
      </c>
    </row>
    <row r="10" spans="1:10" x14ac:dyDescent="0.2">
      <c r="A10" s="5"/>
      <c r="B10" s="11" t="s">
        <v>73</v>
      </c>
      <c r="C10" s="15">
        <v>6032332.7599999998</v>
      </c>
      <c r="D10" s="15">
        <v>0</v>
      </c>
      <c r="E10" s="15">
        <f t="shared" si="0"/>
        <v>6032332.7599999998</v>
      </c>
      <c r="F10" s="15">
        <v>2318301.7999999998</v>
      </c>
      <c r="G10" s="15">
        <v>2318301.7999999998</v>
      </c>
      <c r="H10" s="15">
        <f t="shared" si="1"/>
        <v>3714030.96</v>
      </c>
    </row>
    <row r="11" spans="1:10" x14ac:dyDescent="0.2">
      <c r="A11" s="5"/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10" x14ac:dyDescent="0.2">
      <c r="A12" s="5"/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10" x14ac:dyDescent="0.2">
      <c r="A13" s="48" t="s">
        <v>62</v>
      </c>
      <c r="B13" s="7"/>
      <c r="C13" s="50">
        <f>C14+C15+C16+C17+C18+C19+C21++C20+C22</f>
        <v>11281702.449999999</v>
      </c>
      <c r="D13" s="50">
        <f>D14+D15+D16+D17+D18+D19+D20+D21+D22</f>
        <v>-5069.2</v>
      </c>
      <c r="E13" s="50">
        <f t="shared" ref="E13:G13" si="2">E14+E15+E16+E17+E18+E19+E20+E21+E22</f>
        <v>11276633.25</v>
      </c>
      <c r="F13" s="50">
        <f t="shared" si="2"/>
        <v>4026841.89</v>
      </c>
      <c r="G13" s="50">
        <f t="shared" si="2"/>
        <v>3967516.18</v>
      </c>
      <c r="H13" s="50">
        <f>H14+H15+H16+H17+H18+H19+H20+H21+H22</f>
        <v>7249791.3600000013</v>
      </c>
    </row>
    <row r="14" spans="1:10" x14ac:dyDescent="0.2">
      <c r="A14" s="5"/>
      <c r="B14" s="11" t="s">
        <v>75</v>
      </c>
      <c r="C14" s="15">
        <v>1161350.57</v>
      </c>
      <c r="D14" s="15">
        <v>0</v>
      </c>
      <c r="E14" s="15">
        <f t="shared" ref="E14:E21" si="3">C14+D14</f>
        <v>1161350.57</v>
      </c>
      <c r="F14" s="15">
        <v>475905.1</v>
      </c>
      <c r="G14" s="15">
        <v>475904.96</v>
      </c>
      <c r="H14" s="15">
        <f t="shared" si="1"/>
        <v>685445.47000000009</v>
      </c>
    </row>
    <row r="15" spans="1:10" x14ac:dyDescent="0.2">
      <c r="A15" s="5"/>
      <c r="B15" s="11" t="s">
        <v>76</v>
      </c>
      <c r="C15" s="15">
        <v>342859</v>
      </c>
      <c r="D15" s="15">
        <v>0</v>
      </c>
      <c r="E15" s="15">
        <f t="shared" si="3"/>
        <v>342859</v>
      </c>
      <c r="F15" s="15">
        <v>106023.94</v>
      </c>
      <c r="G15" s="15">
        <v>106023.94</v>
      </c>
      <c r="H15" s="15">
        <f t="shared" si="1"/>
        <v>236835.06</v>
      </c>
      <c r="J15" s="57"/>
    </row>
    <row r="16" spans="1:10" x14ac:dyDescent="0.2">
      <c r="A16" s="5"/>
      <c r="B16" s="11" t="s">
        <v>77</v>
      </c>
      <c r="C16" s="15">
        <v>0</v>
      </c>
      <c r="D16" s="15">
        <v>0</v>
      </c>
      <c r="E16" s="15">
        <f t="shared" si="3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5"/>
      <c r="B17" s="11" t="s">
        <v>78</v>
      </c>
      <c r="C17" s="15">
        <v>3966416.04</v>
      </c>
      <c r="D17" s="15">
        <v>0</v>
      </c>
      <c r="E17" s="15">
        <f t="shared" si="3"/>
        <v>3966416.04</v>
      </c>
      <c r="F17" s="15">
        <v>1221853.68</v>
      </c>
      <c r="G17" s="15">
        <v>1221777.82</v>
      </c>
      <c r="H17" s="15">
        <f t="shared" si="1"/>
        <v>2744562.3600000003</v>
      </c>
    </row>
    <row r="18" spans="1:8" x14ac:dyDescent="0.2">
      <c r="A18" s="5"/>
      <c r="B18" s="11" t="s">
        <v>79</v>
      </c>
      <c r="C18" s="15">
        <v>1361862.59</v>
      </c>
      <c r="D18" s="15">
        <v>0</v>
      </c>
      <c r="E18" s="15">
        <f t="shared" si="3"/>
        <v>1361862.59</v>
      </c>
      <c r="F18" s="15">
        <v>408404.69</v>
      </c>
      <c r="G18" s="15">
        <v>408404.7</v>
      </c>
      <c r="H18" s="15">
        <f t="shared" si="1"/>
        <v>953457.90000000014</v>
      </c>
    </row>
    <row r="19" spans="1:8" x14ac:dyDescent="0.2">
      <c r="A19" s="5"/>
      <c r="B19" s="11" t="s">
        <v>80</v>
      </c>
      <c r="C19" s="15">
        <v>2472344</v>
      </c>
      <c r="D19" s="15">
        <v>0</v>
      </c>
      <c r="E19" s="15">
        <f t="shared" si="3"/>
        <v>2472344</v>
      </c>
      <c r="F19" s="15">
        <v>926296.1</v>
      </c>
      <c r="G19" s="15">
        <v>926296.09</v>
      </c>
      <c r="H19" s="15">
        <f t="shared" si="1"/>
        <v>1546047.9</v>
      </c>
    </row>
    <row r="20" spans="1:8" x14ac:dyDescent="0.2">
      <c r="A20" s="5"/>
      <c r="B20" s="11" t="s">
        <v>81</v>
      </c>
      <c r="C20" s="15">
        <v>901802.56</v>
      </c>
      <c r="D20" s="15">
        <v>0</v>
      </c>
      <c r="E20" s="15">
        <f t="shared" si="3"/>
        <v>901802.56</v>
      </c>
      <c r="F20" s="15">
        <v>665258.88</v>
      </c>
      <c r="G20" s="15">
        <v>607716.71</v>
      </c>
      <c r="H20" s="15">
        <f t="shared" si="1"/>
        <v>236543.68000000005</v>
      </c>
    </row>
    <row r="21" spans="1:8" x14ac:dyDescent="0.2">
      <c r="A21" s="5"/>
      <c r="B21" s="11" t="s">
        <v>82</v>
      </c>
      <c r="C21" s="15">
        <v>0</v>
      </c>
      <c r="D21" s="15">
        <v>0</v>
      </c>
      <c r="E21" s="15">
        <f t="shared" si="3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5"/>
      <c r="B22" s="11" t="s">
        <v>83</v>
      </c>
      <c r="C22" s="15">
        <v>1075067.69</v>
      </c>
      <c r="D22" s="15">
        <f>(-5069.2)</f>
        <v>-5069.2</v>
      </c>
      <c r="E22" s="15">
        <f>C22+D22</f>
        <v>1069998.49</v>
      </c>
      <c r="F22" s="15">
        <v>223099.5</v>
      </c>
      <c r="G22" s="15">
        <v>221391.96</v>
      </c>
      <c r="H22" s="15">
        <f t="shared" si="1"/>
        <v>846898.99</v>
      </c>
    </row>
    <row r="23" spans="1:8" x14ac:dyDescent="0.2">
      <c r="A23" s="48" t="s">
        <v>63</v>
      </c>
      <c r="B23" s="7"/>
      <c r="C23" s="50">
        <f>C24+C25+C26+C27+C28+C29+C30+C31+C32</f>
        <v>31270763.460000001</v>
      </c>
      <c r="D23" s="50">
        <f>D24+D25+D26+D27+D28+D30+D29+D31+D32</f>
        <v>0</v>
      </c>
      <c r="E23" s="50">
        <f t="shared" ref="E23:H23" si="4">E24+E25+E26+E27+E28+E30+E29+E31+E32</f>
        <v>31270763.460000001</v>
      </c>
      <c r="F23" s="50">
        <f t="shared" si="4"/>
        <v>12519748.229999999</v>
      </c>
      <c r="G23" s="50">
        <f t="shared" si="4"/>
        <v>12427858.699999999</v>
      </c>
      <c r="H23" s="50">
        <f t="shared" si="4"/>
        <v>18751015.230000004</v>
      </c>
    </row>
    <row r="24" spans="1:8" x14ac:dyDescent="0.2">
      <c r="A24" s="5"/>
      <c r="B24" s="11" t="s">
        <v>84</v>
      </c>
      <c r="C24" s="15">
        <v>17349497.640000001</v>
      </c>
      <c r="D24" s="15">
        <f>(-22000)</f>
        <v>-22000</v>
      </c>
      <c r="E24" s="15">
        <f t="shared" ref="E24:E32" si="5">C24+D24</f>
        <v>17327497.640000001</v>
      </c>
      <c r="F24" s="15">
        <v>7089293.3799999999</v>
      </c>
      <c r="G24" s="15">
        <v>7070621.5199999996</v>
      </c>
      <c r="H24" s="15">
        <f t="shared" si="1"/>
        <v>10238204.260000002</v>
      </c>
    </row>
    <row r="25" spans="1:8" x14ac:dyDescent="0.2">
      <c r="A25" s="5"/>
      <c r="B25" s="11" t="s">
        <v>85</v>
      </c>
      <c r="C25" s="15">
        <v>1130250.8899999999</v>
      </c>
      <c r="D25" s="15">
        <f>22000</f>
        <v>22000</v>
      </c>
      <c r="E25" s="15">
        <f t="shared" si="5"/>
        <v>1152250.8899999999</v>
      </c>
      <c r="F25" s="15">
        <v>576787.98</v>
      </c>
      <c r="G25" s="15">
        <v>516066.37</v>
      </c>
      <c r="H25" s="15">
        <f t="shared" si="1"/>
        <v>575462.90999999992</v>
      </c>
    </row>
    <row r="26" spans="1:8" x14ac:dyDescent="0.2">
      <c r="A26" s="5"/>
      <c r="B26" s="11" t="s">
        <v>86</v>
      </c>
      <c r="C26" s="15">
        <v>2539704</v>
      </c>
      <c r="D26" s="15">
        <v>0</v>
      </c>
      <c r="E26" s="15">
        <f t="shared" si="5"/>
        <v>2539704</v>
      </c>
      <c r="F26" s="15">
        <v>919278.67</v>
      </c>
      <c r="G26" s="15">
        <v>917108.67</v>
      </c>
      <c r="H26" s="15">
        <f t="shared" si="1"/>
        <v>1620425.33</v>
      </c>
    </row>
    <row r="27" spans="1:8" x14ac:dyDescent="0.2">
      <c r="A27" s="5"/>
      <c r="B27" s="11" t="s">
        <v>87</v>
      </c>
      <c r="C27" s="15">
        <v>1655206.49</v>
      </c>
      <c r="D27" s="15">
        <v>0</v>
      </c>
      <c r="E27" s="15">
        <f t="shared" si="5"/>
        <v>1655206.49</v>
      </c>
      <c r="F27" s="15">
        <v>794050.32</v>
      </c>
      <c r="G27" s="15">
        <v>794050.27</v>
      </c>
      <c r="H27" s="15">
        <f t="shared" si="1"/>
        <v>861156.17</v>
      </c>
    </row>
    <row r="28" spans="1:8" x14ac:dyDescent="0.2">
      <c r="A28" s="5"/>
      <c r="B28" s="11" t="s">
        <v>88</v>
      </c>
      <c r="C28" s="15">
        <v>3475742.01</v>
      </c>
      <c r="D28" s="15">
        <v>0</v>
      </c>
      <c r="E28" s="15">
        <f t="shared" si="5"/>
        <v>3475742.01</v>
      </c>
      <c r="F28" s="15">
        <v>1628706.29</v>
      </c>
      <c r="G28" s="15">
        <v>1623766.64</v>
      </c>
      <c r="H28" s="15">
        <f t="shared" si="1"/>
        <v>1847035.7199999997</v>
      </c>
    </row>
    <row r="29" spans="1:8" x14ac:dyDescent="0.2">
      <c r="A29" s="5"/>
      <c r="B29" s="11" t="s">
        <v>89</v>
      </c>
      <c r="C29" s="15">
        <v>818400</v>
      </c>
      <c r="D29" s="15">
        <v>0</v>
      </c>
      <c r="E29" s="15">
        <f t="shared" si="5"/>
        <v>818400</v>
      </c>
      <c r="F29" s="15">
        <v>388879.27</v>
      </c>
      <c r="G29" s="15">
        <v>383492.73</v>
      </c>
      <c r="H29" s="15">
        <f t="shared" si="1"/>
        <v>429520.73</v>
      </c>
    </row>
    <row r="30" spans="1:8" x14ac:dyDescent="0.2">
      <c r="A30" s="5"/>
      <c r="B30" s="11" t="s">
        <v>90</v>
      </c>
      <c r="C30" s="15">
        <v>342425</v>
      </c>
      <c r="D30" s="15">
        <v>0</v>
      </c>
      <c r="E30" s="15">
        <f t="shared" si="5"/>
        <v>342425</v>
      </c>
      <c r="F30" s="15">
        <v>21442.6</v>
      </c>
      <c r="G30" s="15">
        <v>21442.6</v>
      </c>
      <c r="H30" s="15">
        <f t="shared" si="1"/>
        <v>320982.40000000002</v>
      </c>
    </row>
    <row r="31" spans="1:8" x14ac:dyDescent="0.2">
      <c r="A31" s="5"/>
      <c r="B31" s="11" t="s">
        <v>91</v>
      </c>
      <c r="C31" s="15">
        <v>481000</v>
      </c>
      <c r="D31" s="15">
        <v>0</v>
      </c>
      <c r="E31" s="15">
        <f t="shared" si="5"/>
        <v>481000</v>
      </c>
      <c r="F31" s="15">
        <v>156008.28</v>
      </c>
      <c r="G31" s="15">
        <v>156008.28</v>
      </c>
      <c r="H31" s="15">
        <f t="shared" si="1"/>
        <v>324991.71999999997</v>
      </c>
    </row>
    <row r="32" spans="1:8" x14ac:dyDescent="0.2">
      <c r="A32" s="5"/>
      <c r="B32" s="11" t="s">
        <v>19</v>
      </c>
      <c r="C32" s="15">
        <v>3478537.43</v>
      </c>
      <c r="D32" s="15">
        <v>0</v>
      </c>
      <c r="E32" s="15">
        <f t="shared" si="5"/>
        <v>3478537.43</v>
      </c>
      <c r="F32" s="15">
        <v>945301.44</v>
      </c>
      <c r="G32" s="15">
        <v>945301.62</v>
      </c>
      <c r="H32" s="15">
        <f t="shared" si="1"/>
        <v>2533235.9900000002</v>
      </c>
    </row>
    <row r="33" spans="1:10" x14ac:dyDescent="0.2">
      <c r="A33" s="48" t="s">
        <v>64</v>
      </c>
      <c r="B33" s="7"/>
      <c r="C33" s="50">
        <f>C34+C35+C36+C37+C38+C39+C40+C41+C42</f>
        <v>396000</v>
      </c>
      <c r="D33" s="50">
        <f>D34+D35+D36+D37+D38+D39+D40+D41+D42</f>
        <v>0</v>
      </c>
      <c r="E33" s="50">
        <f t="shared" ref="E33:H33" si="6">E34+E35+E36+E37+E38+E39+E40+E41+E42</f>
        <v>396000</v>
      </c>
      <c r="F33" s="50">
        <f t="shared" si="6"/>
        <v>4200</v>
      </c>
      <c r="G33" s="50">
        <f t="shared" si="6"/>
        <v>4200</v>
      </c>
      <c r="H33" s="50">
        <f t="shared" si="6"/>
        <v>391800</v>
      </c>
      <c r="J33" s="57"/>
    </row>
    <row r="34" spans="1:10" x14ac:dyDescent="0.2">
      <c r="A34" s="5"/>
      <c r="B34" s="11" t="s">
        <v>92</v>
      </c>
      <c r="C34" s="15">
        <v>0</v>
      </c>
      <c r="D34" s="15">
        <v>0</v>
      </c>
      <c r="E34" s="15">
        <f t="shared" ref="E34:E42" si="7">C34+D34</f>
        <v>0</v>
      </c>
      <c r="F34" s="15">
        <v>0</v>
      </c>
      <c r="G34" s="15">
        <v>0</v>
      </c>
      <c r="H34" s="15">
        <f t="shared" si="1"/>
        <v>0</v>
      </c>
    </row>
    <row r="35" spans="1:10" x14ac:dyDescent="0.2">
      <c r="A35" s="5"/>
      <c r="B35" s="11" t="s">
        <v>93</v>
      </c>
      <c r="C35" s="15">
        <v>0</v>
      </c>
      <c r="D35" s="15">
        <v>0</v>
      </c>
      <c r="E35" s="15">
        <f t="shared" si="7"/>
        <v>0</v>
      </c>
      <c r="F35" s="15">
        <v>0</v>
      </c>
      <c r="G35" s="15">
        <v>0</v>
      </c>
      <c r="H35" s="15">
        <f t="shared" si="1"/>
        <v>0</v>
      </c>
    </row>
    <row r="36" spans="1:10" x14ac:dyDescent="0.2">
      <c r="A36" s="5"/>
      <c r="B36" s="11" t="s">
        <v>94</v>
      </c>
      <c r="C36" s="15">
        <v>0</v>
      </c>
      <c r="D36" s="15">
        <v>0</v>
      </c>
      <c r="E36" s="15">
        <f t="shared" si="7"/>
        <v>0</v>
      </c>
      <c r="F36" s="15">
        <v>0</v>
      </c>
      <c r="G36" s="15">
        <v>0</v>
      </c>
      <c r="H36" s="15">
        <f t="shared" si="1"/>
        <v>0</v>
      </c>
    </row>
    <row r="37" spans="1:10" x14ac:dyDescent="0.2">
      <c r="A37" s="5"/>
      <c r="B37" s="11" t="s">
        <v>95</v>
      </c>
      <c r="C37" s="15">
        <v>396000</v>
      </c>
      <c r="D37" s="15">
        <v>0</v>
      </c>
      <c r="E37" s="15">
        <f t="shared" si="7"/>
        <v>396000</v>
      </c>
      <c r="F37" s="15">
        <v>4200</v>
      </c>
      <c r="G37" s="15">
        <v>4200</v>
      </c>
      <c r="H37" s="15">
        <f t="shared" si="1"/>
        <v>391800</v>
      </c>
    </row>
    <row r="38" spans="1:10" x14ac:dyDescent="0.2">
      <c r="A38" s="5"/>
      <c r="B38" s="11" t="s">
        <v>41</v>
      </c>
      <c r="C38" s="15">
        <v>0</v>
      </c>
      <c r="D38" s="15">
        <v>0</v>
      </c>
      <c r="E38" s="15">
        <f t="shared" si="7"/>
        <v>0</v>
      </c>
      <c r="F38" s="15">
        <v>0</v>
      </c>
      <c r="G38" s="15">
        <v>0</v>
      </c>
      <c r="H38" s="15">
        <f t="shared" si="1"/>
        <v>0</v>
      </c>
    </row>
    <row r="39" spans="1:10" x14ac:dyDescent="0.2">
      <c r="A39" s="5"/>
      <c r="B39" s="11" t="s">
        <v>96</v>
      </c>
      <c r="C39" s="15">
        <v>0</v>
      </c>
      <c r="D39" s="15">
        <v>0</v>
      </c>
      <c r="E39" s="15">
        <f t="shared" si="7"/>
        <v>0</v>
      </c>
      <c r="F39" s="15">
        <v>0</v>
      </c>
      <c r="G39" s="15">
        <v>0</v>
      </c>
      <c r="H39" s="15">
        <f t="shared" si="1"/>
        <v>0</v>
      </c>
    </row>
    <row r="40" spans="1:10" x14ac:dyDescent="0.2">
      <c r="A40" s="5"/>
      <c r="B40" s="11" t="s">
        <v>97</v>
      </c>
      <c r="C40" s="15">
        <v>0</v>
      </c>
      <c r="D40" s="15">
        <v>0</v>
      </c>
      <c r="E40" s="15">
        <f t="shared" si="7"/>
        <v>0</v>
      </c>
      <c r="F40" s="15">
        <v>0</v>
      </c>
      <c r="G40" s="15">
        <v>0</v>
      </c>
      <c r="H40" s="15">
        <f t="shared" si="1"/>
        <v>0</v>
      </c>
    </row>
    <row r="41" spans="1:10" x14ac:dyDescent="0.2">
      <c r="A41" s="5"/>
      <c r="B41" s="11" t="s">
        <v>37</v>
      </c>
      <c r="C41" s="15">
        <v>0</v>
      </c>
      <c r="D41" s="15">
        <v>0</v>
      </c>
      <c r="E41" s="15">
        <f t="shared" si="7"/>
        <v>0</v>
      </c>
      <c r="F41" s="15">
        <v>0</v>
      </c>
      <c r="G41" s="15">
        <v>0</v>
      </c>
      <c r="H41" s="15">
        <f t="shared" si="1"/>
        <v>0</v>
      </c>
    </row>
    <row r="42" spans="1:10" x14ac:dyDescent="0.2">
      <c r="A42" s="5"/>
      <c r="B42" s="11" t="s">
        <v>98</v>
      </c>
      <c r="C42" s="15">
        <v>0</v>
      </c>
      <c r="D42" s="15">
        <v>0</v>
      </c>
      <c r="E42" s="15">
        <f t="shared" si="7"/>
        <v>0</v>
      </c>
      <c r="F42" s="15">
        <v>0</v>
      </c>
      <c r="G42" s="15">
        <v>0</v>
      </c>
      <c r="H42" s="15">
        <f t="shared" si="1"/>
        <v>0</v>
      </c>
    </row>
    <row r="43" spans="1:10" x14ac:dyDescent="0.2">
      <c r="A43" s="48" t="s">
        <v>65</v>
      </c>
      <c r="B43" s="7"/>
      <c r="C43" s="50">
        <f>C44+C45+C46+C47+C48+C49+C50+C51+C52</f>
        <v>2114540.62</v>
      </c>
      <c r="D43" s="50">
        <f>D44+D45+D46+D47+D48+D49+D50+D51+D52</f>
        <v>5069.2</v>
      </c>
      <c r="E43" s="50">
        <f t="shared" ref="E43:H43" si="8">E44+E45+E46+E47+E48+E49+E50+E51+E52</f>
        <v>2119609.8200000003</v>
      </c>
      <c r="F43" s="50">
        <f t="shared" si="8"/>
        <v>741939.36</v>
      </c>
      <c r="G43" s="50">
        <f t="shared" si="8"/>
        <v>741939.36</v>
      </c>
      <c r="H43" s="50">
        <f t="shared" si="8"/>
        <v>1377670.46</v>
      </c>
    </row>
    <row r="44" spans="1:10" x14ac:dyDescent="0.2">
      <c r="A44" s="5"/>
      <c r="B44" s="11" t="s">
        <v>99</v>
      </c>
      <c r="C44" s="15">
        <v>594040.55000000005</v>
      </c>
      <c r="D44" s="15">
        <v>0</v>
      </c>
      <c r="E44" s="15">
        <f t="shared" ref="E44:E52" si="9">C44+D44</f>
        <v>594040.55000000005</v>
      </c>
      <c r="F44" s="15">
        <v>315396.96999999997</v>
      </c>
      <c r="G44" s="15">
        <v>315396.96999999997</v>
      </c>
      <c r="H44" s="15">
        <f t="shared" si="1"/>
        <v>278643.58000000007</v>
      </c>
    </row>
    <row r="45" spans="1:10" x14ac:dyDescent="0.2">
      <c r="A45" s="5"/>
      <c r="B45" s="11" t="s">
        <v>100</v>
      </c>
      <c r="C45" s="15">
        <v>12500</v>
      </c>
      <c r="D45" s="15">
        <f>5069.2</f>
        <v>5069.2</v>
      </c>
      <c r="E45" s="15">
        <f t="shared" si="9"/>
        <v>17569.2</v>
      </c>
      <c r="F45" s="15">
        <v>7844.82</v>
      </c>
      <c r="G45" s="15">
        <v>7844.82</v>
      </c>
      <c r="H45" s="15">
        <f t="shared" si="1"/>
        <v>9724.380000000001</v>
      </c>
    </row>
    <row r="46" spans="1:10" x14ac:dyDescent="0.2">
      <c r="A46" s="5"/>
      <c r="B46" s="11" t="s">
        <v>101</v>
      </c>
      <c r="C46" s="15">
        <v>11460.8</v>
      </c>
      <c r="D46" s="15">
        <v>0</v>
      </c>
      <c r="E46" s="15">
        <f t="shared" si="9"/>
        <v>11460.8</v>
      </c>
      <c r="F46" s="15">
        <v>0</v>
      </c>
      <c r="G46" s="15">
        <v>0</v>
      </c>
      <c r="H46" s="15">
        <f t="shared" si="1"/>
        <v>11460.8</v>
      </c>
    </row>
    <row r="47" spans="1:10" x14ac:dyDescent="0.2">
      <c r="A47" s="5"/>
      <c r="B47" s="11" t="s">
        <v>102</v>
      </c>
      <c r="C47" s="15">
        <v>0</v>
      </c>
      <c r="D47" s="15">
        <v>0</v>
      </c>
      <c r="E47" s="15">
        <f t="shared" si="9"/>
        <v>0</v>
      </c>
      <c r="F47" s="15">
        <v>0</v>
      </c>
      <c r="G47" s="15">
        <v>0</v>
      </c>
      <c r="H47" s="15">
        <f t="shared" si="1"/>
        <v>0</v>
      </c>
    </row>
    <row r="48" spans="1:10" x14ac:dyDescent="0.2">
      <c r="A48" s="5"/>
      <c r="B48" s="11" t="s">
        <v>103</v>
      </c>
      <c r="C48" s="15">
        <v>0</v>
      </c>
      <c r="D48" s="15">
        <v>0</v>
      </c>
      <c r="E48" s="15">
        <f t="shared" si="9"/>
        <v>0</v>
      </c>
      <c r="F48" s="15">
        <v>0</v>
      </c>
      <c r="G48" s="15">
        <v>0</v>
      </c>
      <c r="H48" s="15">
        <f t="shared" si="1"/>
        <v>0</v>
      </c>
    </row>
    <row r="49" spans="1:10" x14ac:dyDescent="0.2">
      <c r="A49" s="5"/>
      <c r="B49" s="11" t="s">
        <v>104</v>
      </c>
      <c r="C49" s="15">
        <v>1121539.27</v>
      </c>
      <c r="D49" s="15">
        <v>0</v>
      </c>
      <c r="E49" s="15">
        <f t="shared" si="9"/>
        <v>1121539.27</v>
      </c>
      <c r="F49" s="15">
        <v>411500.07</v>
      </c>
      <c r="G49" s="15">
        <v>411500.07</v>
      </c>
      <c r="H49" s="15">
        <f t="shared" si="1"/>
        <v>710039.2</v>
      </c>
    </row>
    <row r="50" spans="1:10" x14ac:dyDescent="0.2">
      <c r="A50" s="5"/>
      <c r="B50" s="11" t="s">
        <v>105</v>
      </c>
      <c r="C50" s="15">
        <v>0</v>
      </c>
      <c r="D50" s="15">
        <v>0</v>
      </c>
      <c r="E50" s="15">
        <f t="shared" si="9"/>
        <v>0</v>
      </c>
      <c r="F50" s="15">
        <v>0</v>
      </c>
      <c r="G50" s="15">
        <v>0</v>
      </c>
      <c r="H50" s="15">
        <f t="shared" si="1"/>
        <v>0</v>
      </c>
    </row>
    <row r="51" spans="1:10" x14ac:dyDescent="0.2">
      <c r="A51" s="5"/>
      <c r="B51" s="11" t="s">
        <v>106</v>
      </c>
      <c r="C51" s="15">
        <v>0</v>
      </c>
      <c r="D51" s="15">
        <v>0</v>
      </c>
      <c r="E51" s="15">
        <f t="shared" si="9"/>
        <v>0</v>
      </c>
      <c r="F51" s="15">
        <v>0</v>
      </c>
      <c r="G51" s="15">
        <v>0</v>
      </c>
      <c r="H51" s="15">
        <f t="shared" si="1"/>
        <v>0</v>
      </c>
    </row>
    <row r="52" spans="1:10" x14ac:dyDescent="0.2">
      <c r="A52" s="5"/>
      <c r="B52" s="11" t="s">
        <v>107</v>
      </c>
      <c r="C52" s="15">
        <v>375000</v>
      </c>
      <c r="D52" s="15">
        <v>0</v>
      </c>
      <c r="E52" s="15">
        <f t="shared" si="9"/>
        <v>375000</v>
      </c>
      <c r="F52" s="15">
        <v>7197.5</v>
      </c>
      <c r="G52" s="15">
        <v>7197.5</v>
      </c>
      <c r="H52" s="15">
        <f t="shared" si="1"/>
        <v>367802.5</v>
      </c>
    </row>
    <row r="53" spans="1:10" x14ac:dyDescent="0.2">
      <c r="A53" s="48" t="s">
        <v>66</v>
      </c>
      <c r="B53" s="7"/>
      <c r="C53" s="50">
        <f>C54+C55+C56</f>
        <v>11000000</v>
      </c>
      <c r="D53" s="50">
        <f>D54+D55+D56</f>
        <v>0</v>
      </c>
      <c r="E53" s="50">
        <f t="shared" ref="E53:G53" si="10">E54+E55+E56</f>
        <v>11000000</v>
      </c>
      <c r="F53" s="50">
        <f t="shared" si="10"/>
        <v>191794.6</v>
      </c>
      <c r="G53" s="50">
        <f t="shared" si="10"/>
        <v>191794.6</v>
      </c>
      <c r="H53" s="50">
        <f>H54+H55+H56</f>
        <v>10808205.4</v>
      </c>
      <c r="J53" s="57"/>
    </row>
    <row r="54" spans="1:10" x14ac:dyDescent="0.2">
      <c r="A54" s="5"/>
      <c r="B54" s="11" t="s">
        <v>108</v>
      </c>
      <c r="C54" s="15">
        <v>11000000</v>
      </c>
      <c r="D54" s="15">
        <v>0</v>
      </c>
      <c r="E54" s="15">
        <f t="shared" ref="E54:E56" si="11">C54+D54</f>
        <v>11000000</v>
      </c>
      <c r="F54" s="15">
        <v>191794.6</v>
      </c>
      <c r="G54" s="15">
        <v>191794.6</v>
      </c>
      <c r="H54" s="15">
        <f t="shared" si="1"/>
        <v>10808205.4</v>
      </c>
      <c r="J54" s="57"/>
    </row>
    <row r="55" spans="1:10" x14ac:dyDescent="0.2">
      <c r="A55" s="5"/>
      <c r="B55" s="11" t="s">
        <v>109</v>
      </c>
      <c r="C55" s="15">
        <v>0</v>
      </c>
      <c r="D55" s="15">
        <v>0</v>
      </c>
      <c r="E55" s="15">
        <f t="shared" si="11"/>
        <v>0</v>
      </c>
      <c r="F55" s="15">
        <v>0</v>
      </c>
      <c r="G55" s="15">
        <v>0</v>
      </c>
      <c r="H55" s="15">
        <f t="shared" si="1"/>
        <v>0</v>
      </c>
    </row>
    <row r="56" spans="1:10" x14ac:dyDescent="0.2">
      <c r="A56" s="5"/>
      <c r="B56" s="11" t="s">
        <v>110</v>
      </c>
      <c r="C56" s="15">
        <v>0</v>
      </c>
      <c r="D56" s="15">
        <v>0</v>
      </c>
      <c r="E56" s="15">
        <f t="shared" si="11"/>
        <v>0</v>
      </c>
      <c r="F56" s="15">
        <v>0</v>
      </c>
      <c r="G56" s="15">
        <v>0</v>
      </c>
      <c r="H56" s="15">
        <f t="shared" si="1"/>
        <v>0</v>
      </c>
    </row>
    <row r="57" spans="1:10" x14ac:dyDescent="0.2">
      <c r="A57" s="48" t="s">
        <v>67</v>
      </c>
      <c r="B57" s="7"/>
      <c r="C57" s="50">
        <f>C58+C59+C60+C61+C62+C63+C64</f>
        <v>0</v>
      </c>
      <c r="D57" s="50">
        <f>D58+D59+D60+D61+D62+D63+D64</f>
        <v>0</v>
      </c>
      <c r="E57" s="50">
        <f t="shared" ref="E57:H57" si="12">E58+E59+E60+E61+E62+E63+E64</f>
        <v>0</v>
      </c>
      <c r="F57" s="50">
        <f t="shared" si="12"/>
        <v>0</v>
      </c>
      <c r="G57" s="50">
        <f t="shared" si="12"/>
        <v>0</v>
      </c>
      <c r="H57" s="50">
        <f t="shared" si="12"/>
        <v>0</v>
      </c>
    </row>
    <row r="58" spans="1:10" x14ac:dyDescent="0.2">
      <c r="A58" s="5"/>
      <c r="B58" s="11" t="s">
        <v>111</v>
      </c>
      <c r="C58" s="15">
        <v>0</v>
      </c>
      <c r="D58" s="15">
        <v>0</v>
      </c>
      <c r="E58" s="15">
        <f t="shared" ref="E58:E64" si="13">C58+D58</f>
        <v>0</v>
      </c>
      <c r="F58" s="15">
        <v>0</v>
      </c>
      <c r="G58" s="15">
        <v>0</v>
      </c>
      <c r="H58" s="15">
        <f t="shared" si="1"/>
        <v>0</v>
      </c>
    </row>
    <row r="59" spans="1:10" x14ac:dyDescent="0.2">
      <c r="A59" s="5"/>
      <c r="B59" s="11" t="s">
        <v>112</v>
      </c>
      <c r="C59" s="15">
        <v>0</v>
      </c>
      <c r="D59" s="15">
        <v>0</v>
      </c>
      <c r="E59" s="15">
        <f t="shared" si="13"/>
        <v>0</v>
      </c>
      <c r="F59" s="15">
        <v>0</v>
      </c>
      <c r="G59" s="15">
        <v>0</v>
      </c>
      <c r="H59" s="15">
        <f t="shared" si="1"/>
        <v>0</v>
      </c>
    </row>
    <row r="60" spans="1:10" x14ac:dyDescent="0.2">
      <c r="A60" s="5"/>
      <c r="B60" s="11" t="s">
        <v>113</v>
      </c>
      <c r="C60" s="15">
        <v>0</v>
      </c>
      <c r="D60" s="15">
        <v>0</v>
      </c>
      <c r="E60" s="15">
        <f t="shared" si="13"/>
        <v>0</v>
      </c>
      <c r="F60" s="15">
        <v>0</v>
      </c>
      <c r="G60" s="15">
        <v>0</v>
      </c>
      <c r="H60" s="15">
        <f t="shared" si="1"/>
        <v>0</v>
      </c>
    </row>
    <row r="61" spans="1:10" x14ac:dyDescent="0.2">
      <c r="A61" s="5"/>
      <c r="B61" s="11" t="s">
        <v>114</v>
      </c>
      <c r="C61" s="15">
        <v>0</v>
      </c>
      <c r="D61" s="15">
        <v>0</v>
      </c>
      <c r="E61" s="15">
        <f t="shared" si="13"/>
        <v>0</v>
      </c>
      <c r="F61" s="15">
        <v>0</v>
      </c>
      <c r="G61" s="15">
        <v>0</v>
      </c>
      <c r="H61" s="15">
        <f t="shared" si="1"/>
        <v>0</v>
      </c>
    </row>
    <row r="62" spans="1:10" x14ac:dyDescent="0.2">
      <c r="A62" s="5"/>
      <c r="B62" s="11" t="s">
        <v>115</v>
      </c>
      <c r="C62" s="15">
        <v>0</v>
      </c>
      <c r="D62" s="15">
        <v>0</v>
      </c>
      <c r="E62" s="15">
        <f t="shared" si="13"/>
        <v>0</v>
      </c>
      <c r="F62" s="15">
        <v>0</v>
      </c>
      <c r="G62" s="15">
        <v>0</v>
      </c>
      <c r="H62" s="15">
        <f t="shared" si="1"/>
        <v>0</v>
      </c>
    </row>
    <row r="63" spans="1:10" x14ac:dyDescent="0.2">
      <c r="A63" s="5"/>
      <c r="B63" s="11" t="s">
        <v>116</v>
      </c>
      <c r="C63" s="15">
        <v>0</v>
      </c>
      <c r="D63" s="15">
        <v>0</v>
      </c>
      <c r="E63" s="15">
        <f t="shared" si="13"/>
        <v>0</v>
      </c>
      <c r="F63" s="15">
        <v>0</v>
      </c>
      <c r="G63" s="15">
        <v>0</v>
      </c>
      <c r="H63" s="15">
        <f t="shared" si="1"/>
        <v>0</v>
      </c>
    </row>
    <row r="64" spans="1:10" x14ac:dyDescent="0.2">
      <c r="A64" s="5"/>
      <c r="B64" s="11" t="s">
        <v>117</v>
      </c>
      <c r="C64" s="15">
        <v>0</v>
      </c>
      <c r="D64" s="15">
        <v>0</v>
      </c>
      <c r="E64" s="15">
        <f t="shared" si="13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50">
        <f>C66+C67+C68</f>
        <v>0</v>
      </c>
      <c r="D65" s="50">
        <f>D66+D67+D68</f>
        <v>0</v>
      </c>
      <c r="E65" s="50">
        <f t="shared" ref="E65:H65" si="14">E66+E67+E68</f>
        <v>0</v>
      </c>
      <c r="F65" s="50">
        <f t="shared" si="14"/>
        <v>0</v>
      </c>
      <c r="G65" s="50">
        <f t="shared" si="14"/>
        <v>0</v>
      </c>
      <c r="H65" s="50">
        <f t="shared" si="14"/>
        <v>0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f t="shared" ref="E66:E68" si="15">C66+D66</f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5"/>
      <c r="B67" s="11" t="s">
        <v>39</v>
      </c>
      <c r="C67" s="15">
        <v>0</v>
      </c>
      <c r="D67" s="15">
        <v>0</v>
      </c>
      <c r="E67" s="15">
        <f t="shared" si="15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5"/>
      <c r="B68" s="11" t="s">
        <v>40</v>
      </c>
      <c r="C68" s="15">
        <v>0</v>
      </c>
      <c r="D68" s="15">
        <v>0</v>
      </c>
      <c r="E68" s="15">
        <f t="shared" si="15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69</v>
      </c>
      <c r="B69" s="7"/>
      <c r="C69" s="50">
        <f>C70+C71+C72+C74+C73+C75+C76</f>
        <v>0</v>
      </c>
      <c r="D69" s="50">
        <f>D70+D71+D72+D73+D74+D75+D76</f>
        <v>0</v>
      </c>
      <c r="E69" s="50">
        <f>E70+E71+E72+E73+E74+E75+E76</f>
        <v>0</v>
      </c>
      <c r="F69" s="50">
        <f t="shared" ref="F69:H69" si="16">F70+F71+F72+F73+F74+F75+F76</f>
        <v>0</v>
      </c>
      <c r="G69" s="50">
        <f t="shared" si="16"/>
        <v>0</v>
      </c>
      <c r="H69" s="50">
        <f t="shared" si="16"/>
        <v>0</v>
      </c>
    </row>
    <row r="70" spans="1:8" x14ac:dyDescent="0.2">
      <c r="A70" s="5"/>
      <c r="B70" s="11" t="s">
        <v>118</v>
      </c>
      <c r="C70" s="15">
        <v>0</v>
      </c>
      <c r="D70" s="15">
        <v>0</v>
      </c>
      <c r="E70" s="15">
        <f t="shared" ref="E70:E76" si="17">C70+D70</f>
        <v>0</v>
      </c>
      <c r="F70" s="15">
        <v>0</v>
      </c>
      <c r="G70" s="15">
        <v>0</v>
      </c>
      <c r="H70" s="15">
        <f t="shared" si="1"/>
        <v>0</v>
      </c>
    </row>
    <row r="71" spans="1:8" x14ac:dyDescent="0.2">
      <c r="A71" s="5"/>
      <c r="B71" s="11" t="s">
        <v>119</v>
      </c>
      <c r="C71" s="15">
        <v>0</v>
      </c>
      <c r="D71" s="15">
        <v>0</v>
      </c>
      <c r="E71" s="15">
        <f t="shared" si="17"/>
        <v>0</v>
      </c>
      <c r="F71" s="15">
        <v>0</v>
      </c>
      <c r="G71" s="15">
        <v>0</v>
      </c>
      <c r="H71" s="15">
        <f t="shared" ref="H71:H76" si="18">E71-F71</f>
        <v>0</v>
      </c>
    </row>
    <row r="72" spans="1:8" x14ac:dyDescent="0.2">
      <c r="A72" s="5"/>
      <c r="B72" s="11" t="s">
        <v>120</v>
      </c>
      <c r="C72" s="15">
        <v>0</v>
      </c>
      <c r="D72" s="15">
        <v>0</v>
      </c>
      <c r="E72" s="15">
        <f t="shared" si="17"/>
        <v>0</v>
      </c>
      <c r="F72" s="15">
        <v>0</v>
      </c>
      <c r="G72" s="15">
        <v>0</v>
      </c>
      <c r="H72" s="15">
        <f t="shared" si="18"/>
        <v>0</v>
      </c>
    </row>
    <row r="73" spans="1:8" x14ac:dyDescent="0.2">
      <c r="A73" s="5"/>
      <c r="B73" s="11" t="s">
        <v>121</v>
      </c>
      <c r="C73" s="15">
        <v>0</v>
      </c>
      <c r="D73" s="15">
        <v>0</v>
      </c>
      <c r="E73" s="15">
        <f t="shared" si="17"/>
        <v>0</v>
      </c>
      <c r="F73" s="15">
        <v>0</v>
      </c>
      <c r="G73" s="15">
        <v>0</v>
      </c>
      <c r="H73" s="15">
        <f t="shared" si="18"/>
        <v>0</v>
      </c>
    </row>
    <row r="74" spans="1:8" x14ac:dyDescent="0.2">
      <c r="A74" s="5"/>
      <c r="B74" s="11" t="s">
        <v>122</v>
      </c>
      <c r="C74" s="15">
        <v>0</v>
      </c>
      <c r="D74" s="15">
        <v>0</v>
      </c>
      <c r="E74" s="15">
        <f t="shared" si="17"/>
        <v>0</v>
      </c>
      <c r="F74" s="15">
        <v>0</v>
      </c>
      <c r="G74" s="15">
        <v>0</v>
      </c>
      <c r="H74" s="15">
        <f t="shared" si="18"/>
        <v>0</v>
      </c>
    </row>
    <row r="75" spans="1:8" x14ac:dyDescent="0.2">
      <c r="A75" s="5"/>
      <c r="B75" s="11" t="s">
        <v>123</v>
      </c>
      <c r="C75" s="15">
        <v>0</v>
      </c>
      <c r="D75" s="15">
        <v>0</v>
      </c>
      <c r="E75" s="15">
        <f t="shared" si="17"/>
        <v>0</v>
      </c>
      <c r="F75" s="15">
        <v>0</v>
      </c>
      <c r="G75" s="15">
        <v>0</v>
      </c>
      <c r="H75" s="15">
        <f t="shared" si="18"/>
        <v>0</v>
      </c>
    </row>
    <row r="76" spans="1:8" x14ac:dyDescent="0.2">
      <c r="A76" s="6"/>
      <c r="B76" s="12" t="s">
        <v>124</v>
      </c>
      <c r="C76" s="16">
        <v>0</v>
      </c>
      <c r="D76" s="16">
        <v>0</v>
      </c>
      <c r="E76" s="16">
        <f t="shared" si="17"/>
        <v>0</v>
      </c>
      <c r="F76" s="16">
        <v>0</v>
      </c>
      <c r="G76" s="16">
        <v>0</v>
      </c>
      <c r="H76" s="16">
        <f t="shared" si="18"/>
        <v>0</v>
      </c>
    </row>
    <row r="77" spans="1:8" x14ac:dyDescent="0.2">
      <c r="A77" s="8"/>
      <c r="B77" s="13" t="s">
        <v>53</v>
      </c>
      <c r="C77" s="17">
        <f>C69+C65+C53+C43+C33+C23+C13+C5</f>
        <v>105236899.83</v>
      </c>
      <c r="D77" s="17">
        <f t="shared" ref="D77:F77" si="19">D69+D65+D53+D43+D33+D23+D13+D5</f>
        <v>0</v>
      </c>
      <c r="E77" s="17">
        <f t="shared" si="19"/>
        <v>105236899.83</v>
      </c>
      <c r="F77" s="17">
        <f t="shared" si="19"/>
        <v>38756236.909999996</v>
      </c>
      <c r="G77" s="17">
        <f>G69+G65+G53+G43+G33+G23+G13+G5</f>
        <v>38605021.670000002</v>
      </c>
      <c r="H77" s="17">
        <f>H69+H65+H53+H43+H33+H23+H13+H5</f>
        <v>66480662.920000002</v>
      </c>
    </row>
    <row r="78" spans="1:8" x14ac:dyDescent="0.2">
      <c r="A78" s="65"/>
      <c r="B78" s="66"/>
      <c r="C78" s="67"/>
      <c r="D78" s="67"/>
      <c r="E78" s="67"/>
      <c r="F78" s="67"/>
      <c r="G78" s="67"/>
      <c r="H78" s="67"/>
    </row>
    <row r="79" spans="1:8" s="60" customFormat="1" x14ac:dyDescent="0.2">
      <c r="B79" s="61" t="s">
        <v>146</v>
      </c>
    </row>
    <row r="80" spans="1:8" s="62" customFormat="1" x14ac:dyDescent="0.2"/>
    <row r="81" spans="2:5" s="62" customFormat="1" x14ac:dyDescent="0.2"/>
    <row r="82" spans="2:5" s="62" customFormat="1" x14ac:dyDescent="0.2">
      <c r="B82" s="63" t="s">
        <v>147</v>
      </c>
      <c r="D82" s="63" t="s">
        <v>148</v>
      </c>
    </row>
    <row r="83" spans="2:5" s="60" customFormat="1" x14ac:dyDescent="0.2">
      <c r="B83" s="64" t="s">
        <v>149</v>
      </c>
      <c r="E83" s="64" t="s">
        <v>150</v>
      </c>
    </row>
    <row r="84" spans="2:5" s="60" customFormat="1" x14ac:dyDescent="0.2">
      <c r="B84" s="64" t="s">
        <v>151</v>
      </c>
      <c r="E84" s="64" t="s">
        <v>152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portrait" r:id="rId1"/>
  <ignoredErrors>
    <ignoredError sqref="C5:D5 C13:D13 C23:D23 C33:D33 C43:D43 C53:D53 C57:D57 C65:D65 C69:D69 D24:D25 D22:E22 D45 E6:E12 C77 D77:F77 E14:E21 E24:E32 E34:E42 E44:E52 E54:E56 E58:E64 E66:E68 E70:E76 F5:H5 H6 H7:H12 H14:H20 H21:H22 H24:H32 H34:H42 F43:G43 H44:H52 H54:H56 F57:G57 F69:H69 H58:H64 H66:H68 H70:H76" unlockedFormula="1"/>
    <ignoredError sqref="E5 G13 F33:H33 E53:G53 E65:H65 H57" formula="1" unlockedFormula="1"/>
    <ignoredError sqref="E13:F13 E23:H23 E33 E43 E6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abSelected="1" zoomScale="118" zoomScaleNormal="118" workbookViewId="0">
      <selection activeCell="F26" sqref="F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70" t="s">
        <v>158</v>
      </c>
      <c r="B1" s="71"/>
      <c r="C1" s="71"/>
      <c r="D1" s="71"/>
      <c r="E1" s="71"/>
      <c r="F1" s="71"/>
      <c r="G1" s="71"/>
      <c r="H1" s="72"/>
    </row>
    <row r="2" spans="1:8" x14ac:dyDescent="0.2">
      <c r="A2" s="75" t="s">
        <v>54</v>
      </c>
      <c r="B2" s="76"/>
      <c r="C2" s="70" t="s">
        <v>60</v>
      </c>
      <c r="D2" s="71"/>
      <c r="E2" s="71"/>
      <c r="F2" s="71"/>
      <c r="G2" s="72"/>
      <c r="H2" s="73" t="s">
        <v>59</v>
      </c>
    </row>
    <row r="3" spans="1:8" ht="24.95" customHeight="1" x14ac:dyDescent="0.2">
      <c r="A3" s="77"/>
      <c r="B3" s="78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4"/>
    </row>
    <row r="4" spans="1:8" x14ac:dyDescent="0.2">
      <c r="A4" s="79"/>
      <c r="B4" s="80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92122359.209999993</v>
      </c>
      <c r="D6" s="15">
        <v>-5069.2000000000007</v>
      </c>
      <c r="E6" s="55">
        <v>92117290.00999999</v>
      </c>
      <c r="F6" s="55">
        <v>37822502.949999996</v>
      </c>
      <c r="G6" s="55">
        <v>37671287.709999993</v>
      </c>
      <c r="H6" s="54">
        <v>54294787.059999995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50">
        <v>13114540.620000001</v>
      </c>
      <c r="D8" s="15">
        <v>5069.2</v>
      </c>
      <c r="E8" s="55">
        <v>13119609.82</v>
      </c>
      <c r="F8" s="55">
        <v>933733.96</v>
      </c>
      <c r="G8" s="55">
        <v>933733.96</v>
      </c>
      <c r="H8" s="54">
        <v>12185875.859999999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53">
        <v>0</v>
      </c>
      <c r="D10" s="53">
        <v>0</v>
      </c>
      <c r="E10" s="53">
        <v>0</v>
      </c>
      <c r="F10" s="22"/>
      <c r="G10" s="22"/>
      <c r="H10" s="22"/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53">
        <v>0</v>
      </c>
      <c r="D12" s="53">
        <v>0</v>
      </c>
      <c r="E12" s="53">
        <v>0</v>
      </c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53">
        <v>0</v>
      </c>
      <c r="D14" s="53">
        <v>0</v>
      </c>
      <c r="E14" s="53">
        <v>0</v>
      </c>
      <c r="F14" s="22"/>
      <c r="G14" s="22"/>
      <c r="H14" s="22"/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53</v>
      </c>
      <c r="C16" s="17">
        <v>105236899.83</v>
      </c>
      <c r="D16" s="17">
        <v>0</v>
      </c>
      <c r="E16" s="17">
        <v>105236899.82999998</v>
      </c>
      <c r="F16" s="17">
        <v>38756236.909999996</v>
      </c>
      <c r="G16" s="17">
        <v>38605021.669999994</v>
      </c>
      <c r="H16" s="17">
        <v>66480662.919999994</v>
      </c>
    </row>
    <row r="19" spans="2:8" x14ac:dyDescent="0.2">
      <c r="H19" s="51"/>
    </row>
    <row r="21" spans="2:8" x14ac:dyDescent="0.2">
      <c r="H21" s="52"/>
    </row>
    <row r="22" spans="2:8" s="60" customFormat="1" x14ac:dyDescent="0.2">
      <c r="B22" s="61" t="s">
        <v>146</v>
      </c>
    </row>
    <row r="23" spans="2:8" s="60" customFormat="1" x14ac:dyDescent="0.2">
      <c r="B23" s="61"/>
    </row>
    <row r="24" spans="2:8" s="60" customFormat="1" x14ac:dyDescent="0.2">
      <c r="B24" s="61"/>
    </row>
    <row r="25" spans="2:8" s="62" customFormat="1" x14ac:dyDescent="0.2"/>
    <row r="26" spans="2:8" s="62" customFormat="1" x14ac:dyDescent="0.2"/>
    <row r="27" spans="2:8" s="62" customFormat="1" x14ac:dyDescent="0.2">
      <c r="B27" s="63" t="s">
        <v>153</v>
      </c>
      <c r="D27" s="63" t="s">
        <v>148</v>
      </c>
    </row>
    <row r="28" spans="2:8" s="60" customFormat="1" x14ac:dyDescent="0.2">
      <c r="B28" s="64" t="s">
        <v>149</v>
      </c>
      <c r="E28" s="64" t="s">
        <v>150</v>
      </c>
    </row>
    <row r="29" spans="2:8" s="60" customFormat="1" x14ac:dyDescent="0.2">
      <c r="B29" s="64" t="s">
        <v>151</v>
      </c>
      <c r="E29" s="64" t="s">
        <v>152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  <ignoredErrors>
    <ignoredError sqref="E5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4"/>
  <sheetViews>
    <sheetView showGridLines="0" zoomScaleNormal="100" workbookViewId="0">
      <selection activeCell="J25" sqref="J25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11" ht="45" customHeight="1" x14ac:dyDescent="0.2">
      <c r="A1" s="70" t="s">
        <v>159</v>
      </c>
      <c r="B1" s="71"/>
      <c r="C1" s="71"/>
      <c r="D1" s="71"/>
      <c r="E1" s="71"/>
      <c r="F1" s="71"/>
      <c r="G1" s="71"/>
      <c r="H1" s="72"/>
    </row>
    <row r="2" spans="1:11" x14ac:dyDescent="0.2">
      <c r="B2" s="28"/>
      <c r="C2" s="28"/>
      <c r="D2" s="28"/>
      <c r="E2" s="28"/>
      <c r="F2" s="28"/>
      <c r="G2" s="28"/>
      <c r="H2" s="28"/>
    </row>
    <row r="3" spans="1:11" x14ac:dyDescent="0.2">
      <c r="A3" s="75" t="s">
        <v>54</v>
      </c>
      <c r="B3" s="76"/>
      <c r="C3" s="70" t="s">
        <v>60</v>
      </c>
      <c r="D3" s="71"/>
      <c r="E3" s="71"/>
      <c r="F3" s="71"/>
      <c r="G3" s="72"/>
      <c r="H3" s="73" t="s">
        <v>59</v>
      </c>
    </row>
    <row r="4" spans="1:11" ht="24.95" customHeight="1" x14ac:dyDescent="0.2">
      <c r="A4" s="77"/>
      <c r="B4" s="78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74"/>
    </row>
    <row r="5" spans="1:11" x14ac:dyDescent="0.2">
      <c r="A5" s="79"/>
      <c r="B5" s="80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11" x14ac:dyDescent="0.2">
      <c r="A6" s="29"/>
      <c r="B6" s="26"/>
      <c r="C6" s="37"/>
      <c r="D6" s="37"/>
      <c r="E6" s="37"/>
      <c r="F6" s="37"/>
      <c r="G6" s="37"/>
      <c r="H6" s="37"/>
    </row>
    <row r="7" spans="1:11" x14ac:dyDescent="0.2">
      <c r="A7" s="4" t="s">
        <v>130</v>
      </c>
      <c r="B7" s="24"/>
      <c r="C7" s="56">
        <v>2294526.41</v>
      </c>
      <c r="D7" s="15">
        <v>0</v>
      </c>
      <c r="E7" s="15">
        <f>C7+D7</f>
        <v>2294526.41</v>
      </c>
      <c r="F7" s="15">
        <v>922075.01</v>
      </c>
      <c r="G7" s="15">
        <v>922075.01</v>
      </c>
      <c r="H7" s="15">
        <f>E7-F7</f>
        <v>1372451.4000000001</v>
      </c>
      <c r="J7" s="57"/>
      <c r="K7" s="57"/>
    </row>
    <row r="8" spans="1:11" x14ac:dyDescent="0.2">
      <c r="A8" s="4" t="s">
        <v>131</v>
      </c>
      <c r="B8" s="24"/>
      <c r="C8" s="56">
        <v>3568247.48</v>
      </c>
      <c r="D8" s="15">
        <v>0</v>
      </c>
      <c r="E8" s="15">
        <f t="shared" ref="E8:E22" si="0">C8+D8</f>
        <v>3568247.48</v>
      </c>
      <c r="F8" s="15">
        <v>1381289.82</v>
      </c>
      <c r="G8" s="15">
        <v>1369145.45</v>
      </c>
      <c r="H8" s="15">
        <f t="shared" ref="H8:H22" si="1">E8-F8</f>
        <v>2186957.66</v>
      </c>
      <c r="J8" s="57"/>
    </row>
    <row r="9" spans="1:11" x14ac:dyDescent="0.2">
      <c r="A9" s="4" t="s">
        <v>132</v>
      </c>
      <c r="B9" s="24"/>
      <c r="C9" s="56">
        <v>1490300.04</v>
      </c>
      <c r="D9" s="15">
        <v>0</v>
      </c>
      <c r="E9" s="15">
        <f t="shared" si="0"/>
        <v>1490300.04</v>
      </c>
      <c r="F9" s="15">
        <v>529756.76</v>
      </c>
      <c r="G9" s="15">
        <v>529756.75</v>
      </c>
      <c r="H9" s="15">
        <f t="shared" si="1"/>
        <v>960543.28</v>
      </c>
      <c r="J9" s="57"/>
    </row>
    <row r="10" spans="1:11" x14ac:dyDescent="0.2">
      <c r="A10" s="4" t="s">
        <v>133</v>
      </c>
      <c r="B10" s="24"/>
      <c r="C10" s="56">
        <v>2133462.34</v>
      </c>
      <c r="D10" s="15">
        <v>0</v>
      </c>
      <c r="E10" s="15">
        <f t="shared" si="0"/>
        <v>2133462.34</v>
      </c>
      <c r="F10" s="15">
        <v>1088719.45</v>
      </c>
      <c r="G10" s="15">
        <v>1083332.92</v>
      </c>
      <c r="H10" s="15">
        <f t="shared" si="1"/>
        <v>1044742.8899999999</v>
      </c>
      <c r="J10" s="57"/>
    </row>
    <row r="11" spans="1:11" x14ac:dyDescent="0.2">
      <c r="A11" s="4" t="s">
        <v>134</v>
      </c>
      <c r="B11" s="24"/>
      <c r="C11" s="56">
        <v>1122142.82</v>
      </c>
      <c r="D11" s="15">
        <f>(-5069.2)</f>
        <v>-5069.2</v>
      </c>
      <c r="E11" s="15">
        <f t="shared" si="0"/>
        <v>1117073.6200000001</v>
      </c>
      <c r="F11" s="15">
        <v>449463.71</v>
      </c>
      <c r="G11" s="15">
        <v>449463.71</v>
      </c>
      <c r="H11" s="15">
        <f t="shared" si="1"/>
        <v>667609.91000000015</v>
      </c>
      <c r="J11" s="57"/>
    </row>
    <row r="12" spans="1:11" x14ac:dyDescent="0.2">
      <c r="A12" s="4" t="s">
        <v>135</v>
      </c>
      <c r="B12" s="24"/>
      <c r="C12" s="56">
        <v>1154345.32</v>
      </c>
      <c r="D12" s="15">
        <v>0</v>
      </c>
      <c r="E12" s="15">
        <f t="shared" si="0"/>
        <v>1154345.32</v>
      </c>
      <c r="F12" s="15">
        <v>254316.26</v>
      </c>
      <c r="G12" s="15">
        <v>245696.25</v>
      </c>
      <c r="H12" s="15">
        <f t="shared" si="1"/>
        <v>900029.06</v>
      </c>
      <c r="J12" s="57"/>
    </row>
    <row r="13" spans="1:11" s="58" customFormat="1" x14ac:dyDescent="0.2">
      <c r="A13" s="68" t="s">
        <v>136</v>
      </c>
      <c r="B13" s="24"/>
      <c r="C13" s="56">
        <v>10286883.26</v>
      </c>
      <c r="D13" s="15">
        <v>0</v>
      </c>
      <c r="E13" s="15">
        <f t="shared" si="0"/>
        <v>10286883.26</v>
      </c>
      <c r="F13" s="15">
        <v>3359670.79</v>
      </c>
      <c r="G13" s="15">
        <v>3354731.11</v>
      </c>
      <c r="H13" s="15">
        <f t="shared" si="1"/>
        <v>6927212.4699999997</v>
      </c>
      <c r="J13" s="59"/>
    </row>
    <row r="14" spans="1:11" x14ac:dyDescent="0.2">
      <c r="A14" s="4" t="s">
        <v>137</v>
      </c>
      <c r="B14" s="24"/>
      <c r="C14" s="56">
        <v>17316660.469999999</v>
      </c>
      <c r="D14" s="15">
        <v>0</v>
      </c>
      <c r="E14" s="15">
        <f t="shared" si="0"/>
        <v>17316660.469999999</v>
      </c>
      <c r="F14" s="15">
        <v>2649548.23</v>
      </c>
      <c r="G14" s="15">
        <v>2633644.9500000002</v>
      </c>
      <c r="H14" s="15">
        <f t="shared" si="1"/>
        <v>14667112.239999998</v>
      </c>
      <c r="J14" s="57"/>
    </row>
    <row r="15" spans="1:11" ht="10.5" customHeight="1" x14ac:dyDescent="0.2">
      <c r="A15" s="4" t="s">
        <v>138</v>
      </c>
      <c r="B15" s="24"/>
      <c r="C15" s="56">
        <v>16429634.27</v>
      </c>
      <c r="D15" s="15">
        <v>0</v>
      </c>
      <c r="E15" s="15">
        <f t="shared" si="0"/>
        <v>16429634.27</v>
      </c>
      <c r="F15" s="15">
        <v>6343344.79</v>
      </c>
      <c r="G15" s="15">
        <v>6292618.04</v>
      </c>
      <c r="H15" s="15">
        <f t="shared" si="1"/>
        <v>10086289.48</v>
      </c>
      <c r="J15" s="57"/>
    </row>
    <row r="16" spans="1:11" ht="10.5" customHeight="1" x14ac:dyDescent="0.2">
      <c r="A16" s="4" t="s">
        <v>139</v>
      </c>
      <c r="B16" s="24"/>
      <c r="C16" s="56">
        <v>8270215.9100000001</v>
      </c>
      <c r="D16" s="56">
        <f>22000-(16930.8)</f>
        <v>5069.2000000000007</v>
      </c>
      <c r="E16" s="15">
        <f t="shared" si="0"/>
        <v>8275285.1100000003</v>
      </c>
      <c r="F16" s="15">
        <v>4449099.17</v>
      </c>
      <c r="G16" s="15">
        <v>4428258.95</v>
      </c>
      <c r="H16" s="15">
        <f t="shared" si="1"/>
        <v>3826185.9400000004</v>
      </c>
      <c r="J16" s="57"/>
    </row>
    <row r="17" spans="1:10" ht="10.5" customHeight="1" x14ac:dyDescent="0.2">
      <c r="A17" s="4" t="s">
        <v>140</v>
      </c>
      <c r="B17" s="24"/>
      <c r="C17" s="56">
        <v>1809243.17</v>
      </c>
      <c r="D17" s="15">
        <v>0</v>
      </c>
      <c r="E17" s="15">
        <f t="shared" si="0"/>
        <v>1809243.17</v>
      </c>
      <c r="F17" s="15">
        <v>616141.68999999994</v>
      </c>
      <c r="G17" s="15">
        <v>616141.68999999994</v>
      </c>
      <c r="H17" s="15">
        <f t="shared" si="1"/>
        <v>1193101.48</v>
      </c>
      <c r="J17" s="57"/>
    </row>
    <row r="18" spans="1:10" x14ac:dyDescent="0.2">
      <c r="A18" s="4" t="s">
        <v>141</v>
      </c>
      <c r="B18" s="24"/>
      <c r="C18" s="56">
        <v>4739908.54</v>
      </c>
      <c r="D18" s="15">
        <v>0</v>
      </c>
      <c r="E18" s="15">
        <f t="shared" si="0"/>
        <v>4739908.54</v>
      </c>
      <c r="F18" s="15">
        <v>2398481.16</v>
      </c>
      <c r="G18" s="15">
        <v>2396311.16</v>
      </c>
      <c r="H18" s="15">
        <f t="shared" si="1"/>
        <v>2341427.38</v>
      </c>
      <c r="J18" s="57"/>
    </row>
    <row r="19" spans="1:10" x14ac:dyDescent="0.2">
      <c r="A19" s="4" t="s">
        <v>142</v>
      </c>
      <c r="B19" s="24"/>
      <c r="C19" s="56">
        <v>1792923.85</v>
      </c>
      <c r="D19" s="15">
        <v>0</v>
      </c>
      <c r="E19" s="15">
        <f t="shared" si="0"/>
        <v>1792923.85</v>
      </c>
      <c r="F19" s="15">
        <v>374133.01</v>
      </c>
      <c r="G19" s="15">
        <v>373390.5</v>
      </c>
      <c r="H19" s="15">
        <f t="shared" si="1"/>
        <v>1418790.84</v>
      </c>
      <c r="J19" s="57"/>
    </row>
    <row r="20" spans="1:10" x14ac:dyDescent="0.2">
      <c r="A20" s="4" t="s">
        <v>143</v>
      </c>
      <c r="B20" s="24"/>
      <c r="C20" s="56">
        <v>24996730.52</v>
      </c>
      <c r="D20" s="15">
        <v>0</v>
      </c>
      <c r="E20" s="15">
        <f t="shared" si="0"/>
        <v>24996730.52</v>
      </c>
      <c r="F20" s="15">
        <v>10275174.689999999</v>
      </c>
      <c r="G20" s="15">
        <v>10247316.98</v>
      </c>
      <c r="H20" s="15">
        <f t="shared" si="1"/>
        <v>14721555.83</v>
      </c>
      <c r="J20" s="57"/>
    </row>
    <row r="21" spans="1:10" x14ac:dyDescent="0.2">
      <c r="A21" s="4" t="s">
        <v>144</v>
      </c>
      <c r="B21" s="24"/>
      <c r="C21" s="56">
        <v>6331324.9199999999</v>
      </c>
      <c r="D21" s="15">
        <v>0</v>
      </c>
      <c r="E21" s="15">
        <f t="shared" si="0"/>
        <v>6331324.9199999999</v>
      </c>
      <c r="F21" s="15">
        <v>3042190.03</v>
      </c>
      <c r="G21" s="15">
        <v>3040305.87</v>
      </c>
      <c r="H21" s="15">
        <f t="shared" si="1"/>
        <v>3289134.89</v>
      </c>
      <c r="J21" s="57"/>
    </row>
    <row r="22" spans="1:10" x14ac:dyDescent="0.2">
      <c r="A22" s="31" t="s">
        <v>145</v>
      </c>
      <c r="B22" s="69"/>
      <c r="C22" s="56">
        <v>1500350.51</v>
      </c>
      <c r="D22" s="15">
        <v>0</v>
      </c>
      <c r="E22" s="15">
        <f t="shared" si="0"/>
        <v>1500350.51</v>
      </c>
      <c r="F22" s="15">
        <v>622832.34</v>
      </c>
      <c r="G22" s="15">
        <v>622832.32999999996</v>
      </c>
      <c r="H22" s="15">
        <f t="shared" si="1"/>
        <v>877518.17</v>
      </c>
      <c r="J22" s="57"/>
    </row>
    <row r="23" spans="1:10" x14ac:dyDescent="0.2">
      <c r="A23" s="27"/>
      <c r="B23" s="47" t="s">
        <v>53</v>
      </c>
      <c r="C23" s="25">
        <f>C22+C21+C20+C19+C18+C17+C16+C15+C14+C13+C12+C11+C10+C9+C8+C7</f>
        <v>105236899.83</v>
      </c>
      <c r="D23" s="25">
        <f>D22+D21+D20+D19+D18+D17+D16+D15+D14+D13+D12+D11+D10+D9+D8+D7</f>
        <v>9.0949470177292824E-13</v>
      </c>
      <c r="E23" s="25">
        <f t="shared" ref="E23:H23" si="2">E22+E21+E20+E19+E18+E17+E16+E15+E14+E13+E12+E11+E10+E9+E8+E7</f>
        <v>105236899.83000001</v>
      </c>
      <c r="F23" s="25">
        <f t="shared" si="2"/>
        <v>38756236.909999996</v>
      </c>
      <c r="G23" s="25">
        <f>G22+G21+G20+G19+G18+G17+G16+G15+G14+G13+G11+G12+G10+G9+G8+G7</f>
        <v>38605021.670000002</v>
      </c>
      <c r="H23" s="25">
        <f t="shared" si="2"/>
        <v>66480662.919999994</v>
      </c>
    </row>
    <row r="25" spans="1:10" ht="45" customHeight="1" x14ac:dyDescent="0.2">
      <c r="A25" s="70" t="s">
        <v>128</v>
      </c>
      <c r="B25" s="71"/>
      <c r="C25" s="71"/>
      <c r="D25" s="71"/>
      <c r="E25" s="71"/>
      <c r="F25" s="71"/>
      <c r="G25" s="71"/>
      <c r="H25" s="72"/>
    </row>
    <row r="27" spans="1:10" x14ac:dyDescent="0.2">
      <c r="A27" s="75" t="s">
        <v>54</v>
      </c>
      <c r="B27" s="76"/>
      <c r="C27" s="70" t="s">
        <v>60</v>
      </c>
      <c r="D27" s="71"/>
      <c r="E27" s="71"/>
      <c r="F27" s="71"/>
      <c r="G27" s="72"/>
      <c r="H27" s="73" t="s">
        <v>59</v>
      </c>
    </row>
    <row r="28" spans="1:10" ht="22.5" x14ac:dyDescent="0.2">
      <c r="A28" s="77"/>
      <c r="B28" s="78"/>
      <c r="C28" s="9" t="s">
        <v>55</v>
      </c>
      <c r="D28" s="9" t="s">
        <v>125</v>
      </c>
      <c r="E28" s="9" t="s">
        <v>56</v>
      </c>
      <c r="F28" s="9" t="s">
        <v>57</v>
      </c>
      <c r="G28" s="9" t="s">
        <v>58</v>
      </c>
      <c r="H28" s="74"/>
    </row>
    <row r="29" spans="1:10" x14ac:dyDescent="0.2">
      <c r="A29" s="79"/>
      <c r="B29" s="80"/>
      <c r="C29" s="10">
        <v>1</v>
      </c>
      <c r="D29" s="10">
        <v>2</v>
      </c>
      <c r="E29" s="10" t="s">
        <v>126</v>
      </c>
      <c r="F29" s="10">
        <v>4</v>
      </c>
      <c r="G29" s="10">
        <v>5</v>
      </c>
      <c r="H29" s="10" t="s">
        <v>127</v>
      </c>
    </row>
    <row r="30" spans="1:10" x14ac:dyDescent="0.2">
      <c r="A30" s="29"/>
      <c r="B30" s="30"/>
      <c r="C30" s="34"/>
      <c r="D30" s="34"/>
      <c r="E30" s="34"/>
      <c r="F30" s="34"/>
      <c r="G30" s="34"/>
      <c r="H30" s="34"/>
    </row>
    <row r="31" spans="1:10" x14ac:dyDescent="0.2">
      <c r="A31" s="4" t="s">
        <v>8</v>
      </c>
      <c r="B31" s="2"/>
      <c r="C31" s="35"/>
      <c r="D31" s="35"/>
      <c r="E31" s="35"/>
      <c r="F31" s="35"/>
      <c r="G31" s="35"/>
      <c r="H31" s="35"/>
    </row>
    <row r="32" spans="1:10" x14ac:dyDescent="0.2">
      <c r="A32" s="4" t="s">
        <v>9</v>
      </c>
      <c r="B32" s="2"/>
      <c r="C32" s="35"/>
      <c r="D32" s="35"/>
      <c r="E32" s="35"/>
      <c r="F32" s="35"/>
      <c r="G32" s="35"/>
      <c r="H32" s="35"/>
    </row>
    <row r="33" spans="1:8" x14ac:dyDescent="0.2">
      <c r="A33" s="4" t="s">
        <v>10</v>
      </c>
      <c r="B33" s="2"/>
      <c r="C33" s="35"/>
      <c r="D33" s="35"/>
      <c r="E33" s="35"/>
      <c r="F33" s="35"/>
      <c r="G33" s="35"/>
      <c r="H33" s="35"/>
    </row>
    <row r="34" spans="1:8" x14ac:dyDescent="0.2">
      <c r="A34" s="4" t="s">
        <v>11</v>
      </c>
      <c r="B34" s="2"/>
      <c r="C34" s="35"/>
      <c r="D34" s="35"/>
      <c r="E34" s="35"/>
      <c r="F34" s="35"/>
      <c r="G34" s="35"/>
      <c r="H34" s="35"/>
    </row>
    <row r="35" spans="1:8" x14ac:dyDescent="0.2">
      <c r="A35" s="4"/>
      <c r="B35" s="2"/>
      <c r="C35" s="36"/>
      <c r="D35" s="36"/>
      <c r="E35" s="36"/>
      <c r="F35" s="36"/>
      <c r="G35" s="36"/>
      <c r="H35" s="36"/>
    </row>
    <row r="36" spans="1:8" x14ac:dyDescent="0.2">
      <c r="A36" s="27"/>
      <c r="B36" s="47" t="s">
        <v>53</v>
      </c>
      <c r="C36" s="25"/>
      <c r="D36" s="25"/>
      <c r="E36" s="25"/>
      <c r="F36" s="25"/>
      <c r="G36" s="25"/>
      <c r="H36" s="25"/>
    </row>
    <row r="38" spans="1:8" ht="45" customHeight="1" x14ac:dyDescent="0.2">
      <c r="A38" s="70" t="s">
        <v>129</v>
      </c>
      <c r="B38" s="71"/>
      <c r="C38" s="71"/>
      <c r="D38" s="71"/>
      <c r="E38" s="71"/>
      <c r="F38" s="71"/>
      <c r="G38" s="71"/>
      <c r="H38" s="72"/>
    </row>
    <row r="39" spans="1:8" x14ac:dyDescent="0.2">
      <c r="A39" s="75" t="s">
        <v>54</v>
      </c>
      <c r="B39" s="76"/>
      <c r="C39" s="70" t="s">
        <v>60</v>
      </c>
      <c r="D39" s="71"/>
      <c r="E39" s="71"/>
      <c r="F39" s="71"/>
      <c r="G39" s="72"/>
      <c r="H39" s="73" t="s">
        <v>59</v>
      </c>
    </row>
    <row r="40" spans="1:8" ht="22.5" x14ac:dyDescent="0.2">
      <c r="A40" s="77"/>
      <c r="B40" s="78"/>
      <c r="C40" s="9" t="s">
        <v>55</v>
      </c>
      <c r="D40" s="9" t="s">
        <v>125</v>
      </c>
      <c r="E40" s="9" t="s">
        <v>56</v>
      </c>
      <c r="F40" s="9" t="s">
        <v>57</v>
      </c>
      <c r="G40" s="9" t="s">
        <v>58</v>
      </c>
      <c r="H40" s="74"/>
    </row>
    <row r="41" spans="1:8" x14ac:dyDescent="0.2">
      <c r="A41" s="79"/>
      <c r="B41" s="80"/>
      <c r="C41" s="10">
        <v>1</v>
      </c>
      <c r="D41" s="10">
        <v>2</v>
      </c>
      <c r="E41" s="10" t="s">
        <v>126</v>
      </c>
      <c r="F41" s="10">
        <v>4</v>
      </c>
      <c r="G41" s="10">
        <v>5</v>
      </c>
      <c r="H41" s="10" t="s">
        <v>127</v>
      </c>
    </row>
    <row r="42" spans="1:8" x14ac:dyDescent="0.2">
      <c r="A42" s="29"/>
      <c r="B42" s="30"/>
      <c r="C42" s="34"/>
      <c r="D42" s="34"/>
      <c r="E42" s="34"/>
      <c r="F42" s="34"/>
      <c r="G42" s="34"/>
      <c r="H42" s="34"/>
    </row>
    <row r="43" spans="1:8" ht="22.5" x14ac:dyDescent="0.2">
      <c r="A43" s="4"/>
      <c r="B43" s="32" t="s">
        <v>13</v>
      </c>
      <c r="C43" s="35"/>
      <c r="D43" s="35"/>
      <c r="E43" s="35"/>
      <c r="F43" s="35"/>
      <c r="G43" s="35"/>
      <c r="H43" s="35"/>
    </row>
    <row r="44" spans="1:8" x14ac:dyDescent="0.2">
      <c r="A44" s="4"/>
      <c r="B44" s="32"/>
      <c r="C44" s="35"/>
      <c r="D44" s="35"/>
      <c r="E44" s="35"/>
      <c r="F44" s="35"/>
      <c r="G44" s="35"/>
      <c r="H44" s="35"/>
    </row>
    <row r="45" spans="1:8" x14ac:dyDescent="0.2">
      <c r="A45" s="4"/>
      <c r="B45" s="32" t="s">
        <v>12</v>
      </c>
      <c r="C45" s="35"/>
      <c r="D45" s="35"/>
      <c r="E45" s="35"/>
      <c r="F45" s="35"/>
      <c r="G45" s="35"/>
      <c r="H45" s="35"/>
    </row>
    <row r="46" spans="1:8" x14ac:dyDescent="0.2">
      <c r="A46" s="4"/>
      <c r="B46" s="32"/>
      <c r="C46" s="35"/>
      <c r="D46" s="35"/>
      <c r="E46" s="35"/>
      <c r="F46" s="35"/>
      <c r="G46" s="35"/>
      <c r="H46" s="35"/>
    </row>
    <row r="47" spans="1:8" ht="22.5" x14ac:dyDescent="0.2">
      <c r="A47" s="4"/>
      <c r="B47" s="32" t="s">
        <v>14</v>
      </c>
      <c r="C47" s="35"/>
      <c r="D47" s="35"/>
      <c r="E47" s="35"/>
      <c r="F47" s="35"/>
      <c r="G47" s="35"/>
      <c r="H47" s="35"/>
    </row>
    <row r="48" spans="1:8" x14ac:dyDescent="0.2">
      <c r="A48" s="4"/>
      <c r="B48" s="32"/>
      <c r="C48" s="35"/>
      <c r="D48" s="35"/>
      <c r="E48" s="35"/>
      <c r="F48" s="35"/>
      <c r="G48" s="35"/>
      <c r="H48" s="35"/>
    </row>
    <row r="49" spans="1:8" ht="22.5" x14ac:dyDescent="0.2">
      <c r="A49" s="4"/>
      <c r="B49" s="32" t="s">
        <v>26</v>
      </c>
      <c r="C49" s="35"/>
      <c r="D49" s="35"/>
      <c r="E49" s="35"/>
      <c r="F49" s="35"/>
      <c r="G49" s="35"/>
      <c r="H49" s="35"/>
    </row>
    <row r="50" spans="1:8" x14ac:dyDescent="0.2">
      <c r="A50" s="4"/>
      <c r="B50" s="32"/>
      <c r="C50" s="35"/>
      <c r="D50" s="35"/>
      <c r="E50" s="35"/>
      <c r="F50" s="35"/>
      <c r="G50" s="35"/>
      <c r="H50" s="35"/>
    </row>
    <row r="51" spans="1:8" ht="22.5" x14ac:dyDescent="0.2">
      <c r="A51" s="4"/>
      <c r="B51" s="32" t="s">
        <v>27</v>
      </c>
      <c r="C51" s="35"/>
      <c r="D51" s="35"/>
      <c r="E51" s="35"/>
      <c r="F51" s="35"/>
      <c r="G51" s="35"/>
      <c r="H51" s="35"/>
    </row>
    <row r="52" spans="1:8" x14ac:dyDescent="0.2">
      <c r="A52" s="4"/>
      <c r="B52" s="32"/>
      <c r="C52" s="35"/>
      <c r="D52" s="35"/>
      <c r="E52" s="35"/>
      <c r="F52" s="35"/>
      <c r="G52" s="35"/>
      <c r="H52" s="35"/>
    </row>
    <row r="53" spans="1:8" ht="22.5" x14ac:dyDescent="0.2">
      <c r="A53" s="4"/>
      <c r="B53" s="32" t="s">
        <v>34</v>
      </c>
      <c r="C53" s="35"/>
      <c r="D53" s="35"/>
      <c r="E53" s="35"/>
      <c r="F53" s="35"/>
      <c r="G53" s="35"/>
      <c r="H53" s="35"/>
    </row>
    <row r="54" spans="1:8" x14ac:dyDescent="0.2">
      <c r="A54" s="4"/>
      <c r="B54" s="32"/>
      <c r="C54" s="35"/>
      <c r="D54" s="35"/>
      <c r="E54" s="35"/>
      <c r="F54" s="35"/>
      <c r="G54" s="35"/>
      <c r="H54" s="35"/>
    </row>
    <row r="55" spans="1:8" x14ac:dyDescent="0.2">
      <c r="A55" s="4"/>
      <c r="B55" s="32" t="s">
        <v>15</v>
      </c>
      <c r="C55" s="35"/>
      <c r="D55" s="35"/>
      <c r="E55" s="35"/>
      <c r="F55" s="35"/>
      <c r="G55" s="35"/>
      <c r="H55" s="35"/>
    </row>
    <row r="56" spans="1:8" x14ac:dyDescent="0.2">
      <c r="A56" s="31"/>
      <c r="B56" s="33"/>
      <c r="C56" s="36"/>
      <c r="D56" s="36"/>
      <c r="E56" s="36"/>
      <c r="F56" s="36"/>
      <c r="G56" s="36"/>
      <c r="H56" s="36"/>
    </row>
    <row r="57" spans="1:8" x14ac:dyDescent="0.2">
      <c r="A57" s="27"/>
      <c r="B57" s="47" t="s">
        <v>53</v>
      </c>
      <c r="C57" s="25"/>
      <c r="D57" s="25"/>
      <c r="E57" s="25"/>
      <c r="F57" s="25"/>
      <c r="G57" s="25"/>
      <c r="H57" s="25"/>
    </row>
    <row r="59" spans="1:8" s="60" customFormat="1" x14ac:dyDescent="0.2">
      <c r="B59" s="61" t="s">
        <v>146</v>
      </c>
    </row>
    <row r="60" spans="1:8" s="62" customFormat="1" x14ac:dyDescent="0.2"/>
    <row r="61" spans="1:8" s="62" customFormat="1" x14ac:dyDescent="0.2"/>
    <row r="62" spans="1:8" s="62" customFormat="1" x14ac:dyDescent="0.2">
      <c r="B62" s="63" t="s">
        <v>154</v>
      </c>
      <c r="D62" s="63" t="s">
        <v>148</v>
      </c>
    </row>
    <row r="63" spans="1:8" s="60" customFormat="1" x14ac:dyDescent="0.2">
      <c r="B63" s="64" t="s">
        <v>149</v>
      </c>
      <c r="E63" s="64" t="s">
        <v>150</v>
      </c>
    </row>
    <row r="64" spans="1:8" s="60" customFormat="1" x14ac:dyDescent="0.2">
      <c r="B64" s="64" t="s">
        <v>151</v>
      </c>
      <c r="E64" s="64" t="s">
        <v>152</v>
      </c>
    </row>
  </sheetData>
  <sheetProtection formatCells="0" formatColumns="0" formatRows="0" insertRows="0" deleteRows="0" autoFilter="0"/>
  <mergeCells count="12">
    <mergeCell ref="A1:H1"/>
    <mergeCell ref="A3:B5"/>
    <mergeCell ref="A25:H25"/>
    <mergeCell ref="A27:B29"/>
    <mergeCell ref="C3:G3"/>
    <mergeCell ref="H3:H4"/>
    <mergeCell ref="A38:H38"/>
    <mergeCell ref="A39:B41"/>
    <mergeCell ref="C39:G39"/>
    <mergeCell ref="H39:H40"/>
    <mergeCell ref="C27:G27"/>
    <mergeCell ref="H27:H28"/>
  </mergeCells>
  <printOptions horizontalCentered="1" verticalCentered="1"/>
  <pageMargins left="0.70866141732283472" right="0.70866141732283472" top="0.17" bottom="0.18" header="0.17" footer="0.17"/>
  <pageSetup scale="68" orientation="landscape" r:id="rId1"/>
  <ignoredErrors>
    <ignoredError sqref="C23:D23 E23:F23 E7 E8:E22 D11 H7:H22 D16 H2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0"/>
  <sheetViews>
    <sheetView showGridLines="0" workbookViewId="0">
      <selection activeCell="J24" sqref="J24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70" t="s">
        <v>156</v>
      </c>
      <c r="B1" s="71"/>
      <c r="C1" s="71"/>
      <c r="D1" s="71"/>
      <c r="E1" s="71"/>
      <c r="F1" s="71"/>
      <c r="G1" s="71"/>
      <c r="H1" s="72"/>
    </row>
    <row r="2" spans="1:8" x14ac:dyDescent="0.2">
      <c r="A2" s="75" t="s">
        <v>54</v>
      </c>
      <c r="B2" s="76"/>
      <c r="C2" s="70" t="s">
        <v>60</v>
      </c>
      <c r="D2" s="71"/>
      <c r="E2" s="71"/>
      <c r="F2" s="71"/>
      <c r="G2" s="72"/>
      <c r="H2" s="73" t="s">
        <v>59</v>
      </c>
    </row>
    <row r="3" spans="1:8" ht="24.95" customHeight="1" x14ac:dyDescent="0.2">
      <c r="A3" s="77"/>
      <c r="B3" s="78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4"/>
    </row>
    <row r="4" spans="1:8" x14ac:dyDescent="0.2">
      <c r="A4" s="79"/>
      <c r="B4" s="80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/>
      <c r="D6" s="15"/>
      <c r="E6" s="15"/>
      <c r="F6" s="15"/>
      <c r="G6" s="15"/>
      <c r="H6" s="15"/>
    </row>
    <row r="7" spans="1:8" x14ac:dyDescent="0.2">
      <c r="A7" s="38"/>
      <c r="B7" s="42" t="s">
        <v>42</v>
      </c>
      <c r="C7" s="15"/>
      <c r="D7" s="15"/>
      <c r="E7" s="15"/>
      <c r="F7" s="15"/>
      <c r="G7" s="15"/>
      <c r="H7" s="15"/>
    </row>
    <row r="8" spans="1:8" x14ac:dyDescent="0.2">
      <c r="A8" s="38"/>
      <c r="B8" s="42" t="s">
        <v>17</v>
      </c>
      <c r="C8" s="15"/>
      <c r="D8" s="15"/>
      <c r="E8" s="15"/>
      <c r="F8" s="15"/>
      <c r="G8" s="15"/>
      <c r="H8" s="15"/>
    </row>
    <row r="9" spans="1:8" x14ac:dyDescent="0.2">
      <c r="A9" s="38"/>
      <c r="B9" s="42" t="s">
        <v>43</v>
      </c>
      <c r="C9" s="15"/>
      <c r="D9" s="15"/>
      <c r="E9" s="15"/>
      <c r="F9" s="15"/>
      <c r="G9" s="15"/>
      <c r="H9" s="15"/>
    </row>
    <row r="10" spans="1:8" x14ac:dyDescent="0.2">
      <c r="A10" s="38"/>
      <c r="B10" s="42" t="s">
        <v>3</v>
      </c>
      <c r="C10" s="15"/>
      <c r="D10" s="15"/>
      <c r="E10" s="15"/>
      <c r="F10" s="15"/>
      <c r="G10" s="15"/>
      <c r="H10" s="15"/>
    </row>
    <row r="11" spans="1:8" x14ac:dyDescent="0.2">
      <c r="A11" s="38"/>
      <c r="B11" s="42" t="s">
        <v>23</v>
      </c>
      <c r="C11" s="15"/>
      <c r="D11" s="15"/>
      <c r="E11" s="15"/>
      <c r="F11" s="15"/>
      <c r="G11" s="15"/>
      <c r="H11" s="15"/>
    </row>
    <row r="12" spans="1:8" x14ac:dyDescent="0.2">
      <c r="A12" s="38"/>
      <c r="B12" s="42" t="s">
        <v>18</v>
      </c>
      <c r="C12" s="15"/>
      <c r="D12" s="15"/>
      <c r="E12" s="15"/>
      <c r="F12" s="15"/>
      <c r="G12" s="15"/>
      <c r="H12" s="15"/>
    </row>
    <row r="13" spans="1:8" x14ac:dyDescent="0.2">
      <c r="A13" s="38"/>
      <c r="B13" s="42" t="s">
        <v>44</v>
      </c>
      <c r="C13" s="15"/>
      <c r="D13" s="15"/>
      <c r="E13" s="15"/>
      <c r="F13" s="15"/>
      <c r="G13" s="15"/>
      <c r="H13" s="15"/>
    </row>
    <row r="14" spans="1:8" x14ac:dyDescent="0.2">
      <c r="A14" s="38"/>
      <c r="B14" s="42" t="s">
        <v>19</v>
      </c>
      <c r="C14" s="15"/>
      <c r="D14" s="15"/>
      <c r="E14" s="15"/>
      <c r="F14" s="15"/>
      <c r="G14" s="15"/>
      <c r="H14" s="15"/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50">
        <f>C18</f>
        <v>105236899.83</v>
      </c>
      <c r="D16" s="50">
        <f>D18</f>
        <v>0</v>
      </c>
      <c r="E16" s="50">
        <f t="shared" ref="E16:H16" si="0">E18</f>
        <v>105236899.83</v>
      </c>
      <c r="F16" s="50">
        <f t="shared" si="0"/>
        <v>38756236.909999996</v>
      </c>
      <c r="G16" s="50">
        <f t="shared" si="0"/>
        <v>38605021.670000002</v>
      </c>
      <c r="H16" s="50">
        <f t="shared" si="0"/>
        <v>66480662.920000002</v>
      </c>
    </row>
    <row r="17" spans="1:8" x14ac:dyDescent="0.2">
      <c r="A17" s="38"/>
      <c r="B17" s="42" t="s">
        <v>45</v>
      </c>
      <c r="C17" s="15"/>
      <c r="D17" s="15"/>
      <c r="E17" s="15"/>
      <c r="F17" s="15"/>
      <c r="G17" s="15"/>
      <c r="H17" s="15"/>
    </row>
    <row r="18" spans="1:8" x14ac:dyDescent="0.2">
      <c r="A18" s="38"/>
      <c r="B18" s="42" t="s">
        <v>28</v>
      </c>
      <c r="C18" s="15">
        <v>105236899.83</v>
      </c>
      <c r="D18" s="15">
        <f>27069.2-(27069.2)</f>
        <v>0</v>
      </c>
      <c r="E18" s="15">
        <f>C18+D18</f>
        <v>105236899.83</v>
      </c>
      <c r="F18" s="15">
        <v>38756236.909999996</v>
      </c>
      <c r="G18" s="15">
        <v>38605021.670000002</v>
      </c>
      <c r="H18" s="15">
        <f>E18-F18</f>
        <v>66480662.920000002</v>
      </c>
    </row>
    <row r="19" spans="1:8" x14ac:dyDescent="0.2">
      <c r="A19" s="38"/>
      <c r="B19" s="42" t="s">
        <v>21</v>
      </c>
      <c r="C19" s="15"/>
      <c r="D19" s="15"/>
      <c r="E19" s="15"/>
      <c r="F19" s="15"/>
      <c r="G19" s="15"/>
      <c r="H19" s="15"/>
    </row>
    <row r="20" spans="1:8" x14ac:dyDescent="0.2">
      <c r="A20" s="38"/>
      <c r="B20" s="42" t="s">
        <v>46</v>
      </c>
      <c r="C20" s="15"/>
      <c r="D20" s="15"/>
      <c r="E20" s="15"/>
      <c r="F20" s="15"/>
      <c r="G20" s="15"/>
      <c r="H20" s="15"/>
    </row>
    <row r="21" spans="1:8" x14ac:dyDescent="0.2">
      <c r="A21" s="38"/>
      <c r="B21" s="42" t="s">
        <v>47</v>
      </c>
      <c r="C21" s="15"/>
      <c r="D21" s="15"/>
      <c r="E21" s="15"/>
      <c r="F21" s="15"/>
      <c r="G21" s="15"/>
      <c r="H21" s="15"/>
    </row>
    <row r="22" spans="1:8" x14ac:dyDescent="0.2">
      <c r="A22" s="38"/>
      <c r="B22" s="42" t="s">
        <v>48</v>
      </c>
      <c r="C22" s="15"/>
      <c r="D22" s="15"/>
      <c r="E22" s="15"/>
      <c r="F22" s="15"/>
      <c r="G22" s="15"/>
      <c r="H22" s="15"/>
    </row>
    <row r="23" spans="1:8" x14ac:dyDescent="0.2">
      <c r="A23" s="38"/>
      <c r="B23" s="42" t="s">
        <v>4</v>
      </c>
      <c r="C23" s="15"/>
      <c r="D23" s="15"/>
      <c r="E23" s="15"/>
      <c r="F23" s="15"/>
      <c r="G23" s="15"/>
      <c r="H23" s="15"/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/>
      <c r="D25" s="15"/>
      <c r="E25" s="15"/>
      <c r="F25" s="15"/>
      <c r="G25" s="15"/>
      <c r="H25" s="15"/>
    </row>
    <row r="26" spans="1:8" x14ac:dyDescent="0.2">
      <c r="A26" s="38"/>
      <c r="B26" s="42" t="s">
        <v>29</v>
      </c>
      <c r="C26" s="15"/>
      <c r="D26" s="15"/>
      <c r="E26" s="15"/>
      <c r="F26" s="15"/>
      <c r="G26" s="15"/>
      <c r="H26" s="15"/>
    </row>
    <row r="27" spans="1:8" x14ac:dyDescent="0.2">
      <c r="A27" s="38"/>
      <c r="B27" s="42" t="s">
        <v>24</v>
      </c>
      <c r="C27" s="15"/>
      <c r="D27" s="15"/>
      <c r="E27" s="15"/>
      <c r="F27" s="15"/>
      <c r="G27" s="15"/>
      <c r="H27" s="15"/>
    </row>
    <row r="28" spans="1:8" x14ac:dyDescent="0.2">
      <c r="A28" s="38"/>
      <c r="B28" s="42" t="s">
        <v>30</v>
      </c>
      <c r="C28" s="15"/>
      <c r="D28" s="15"/>
      <c r="E28" s="15"/>
      <c r="F28" s="15"/>
      <c r="G28" s="15"/>
      <c r="H28" s="15"/>
    </row>
    <row r="29" spans="1:8" x14ac:dyDescent="0.2">
      <c r="A29" s="38"/>
      <c r="B29" s="42" t="s">
        <v>50</v>
      </c>
      <c r="C29" s="15"/>
      <c r="D29" s="15"/>
      <c r="E29" s="15"/>
      <c r="F29" s="15"/>
      <c r="G29" s="15"/>
      <c r="H29" s="15"/>
    </row>
    <row r="30" spans="1:8" x14ac:dyDescent="0.2">
      <c r="A30" s="38"/>
      <c r="B30" s="42" t="s">
        <v>22</v>
      </c>
      <c r="C30" s="15"/>
      <c r="D30" s="15"/>
      <c r="E30" s="15"/>
      <c r="F30" s="15"/>
      <c r="G30" s="15"/>
      <c r="H30" s="15"/>
    </row>
    <row r="31" spans="1:8" x14ac:dyDescent="0.2">
      <c r="A31" s="38"/>
      <c r="B31" s="42" t="s">
        <v>5</v>
      </c>
      <c r="C31" s="15"/>
      <c r="D31" s="15"/>
      <c r="E31" s="15"/>
      <c r="F31" s="15"/>
      <c r="G31" s="15"/>
      <c r="H31" s="15"/>
    </row>
    <row r="32" spans="1:8" x14ac:dyDescent="0.2">
      <c r="A32" s="38"/>
      <c r="B32" s="42" t="s">
        <v>6</v>
      </c>
      <c r="C32" s="15"/>
      <c r="D32" s="15"/>
      <c r="E32" s="15"/>
      <c r="F32" s="15"/>
      <c r="G32" s="15"/>
      <c r="H32" s="15"/>
    </row>
    <row r="33" spans="1:8" x14ac:dyDescent="0.2">
      <c r="A33" s="38"/>
      <c r="B33" s="42" t="s">
        <v>51</v>
      </c>
      <c r="C33" s="15"/>
      <c r="D33" s="15"/>
      <c r="E33" s="15"/>
      <c r="F33" s="15"/>
      <c r="G33" s="15"/>
      <c r="H33" s="15"/>
    </row>
    <row r="34" spans="1:8" x14ac:dyDescent="0.2">
      <c r="A34" s="38"/>
      <c r="B34" s="42" t="s">
        <v>31</v>
      </c>
      <c r="C34" s="15"/>
      <c r="D34" s="15"/>
      <c r="E34" s="15"/>
      <c r="F34" s="15"/>
      <c r="G34" s="15"/>
      <c r="H34" s="15"/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/>
      <c r="D36" s="15"/>
      <c r="E36" s="15"/>
      <c r="F36" s="15"/>
      <c r="G36" s="15"/>
      <c r="H36" s="15"/>
    </row>
    <row r="37" spans="1:8" x14ac:dyDescent="0.2">
      <c r="A37" s="38"/>
      <c r="B37" s="42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38"/>
      <c r="B38" s="42" t="s">
        <v>25</v>
      </c>
      <c r="C38" s="15"/>
      <c r="D38" s="15"/>
      <c r="E38" s="15"/>
      <c r="F38" s="15"/>
      <c r="G38" s="15"/>
      <c r="H38" s="15"/>
    </row>
    <row r="39" spans="1:8" x14ac:dyDescent="0.2">
      <c r="A39" s="38"/>
      <c r="B39" s="42" t="s">
        <v>33</v>
      </c>
      <c r="C39" s="15"/>
      <c r="D39" s="15"/>
      <c r="E39" s="15"/>
      <c r="F39" s="15"/>
      <c r="G39" s="15"/>
      <c r="H39" s="15"/>
    </row>
    <row r="40" spans="1:8" x14ac:dyDescent="0.2">
      <c r="A40" s="38"/>
      <c r="B40" s="42" t="s">
        <v>7</v>
      </c>
      <c r="C40" s="15"/>
      <c r="D40" s="15"/>
      <c r="E40" s="15"/>
      <c r="F40" s="15"/>
      <c r="G40" s="15"/>
      <c r="H40" s="15"/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5"/>
      <c r="D42" s="25"/>
      <c r="E42" s="25"/>
      <c r="F42" s="25"/>
      <c r="G42" s="25"/>
      <c r="H42" s="25"/>
    </row>
    <row r="43" spans="1:8" s="60" customFormat="1" x14ac:dyDescent="0.2">
      <c r="B43" s="61" t="s">
        <v>146</v>
      </c>
    </row>
    <row r="44" spans="1:8" s="60" customFormat="1" x14ac:dyDescent="0.2">
      <c r="B44" s="61"/>
    </row>
    <row r="45" spans="1:8" s="60" customFormat="1" x14ac:dyDescent="0.2">
      <c r="B45" s="61"/>
    </row>
    <row r="46" spans="1:8" s="62" customFormat="1" x14ac:dyDescent="0.2"/>
    <row r="47" spans="1:8" s="62" customFormat="1" x14ac:dyDescent="0.2"/>
    <row r="48" spans="1:8" s="62" customFormat="1" x14ac:dyDescent="0.2">
      <c r="B48" s="63" t="s">
        <v>155</v>
      </c>
      <c r="D48" s="63" t="s">
        <v>148</v>
      </c>
    </row>
    <row r="49" spans="2:5" s="60" customFormat="1" x14ac:dyDescent="0.2">
      <c r="B49" s="64" t="s">
        <v>149</v>
      </c>
      <c r="E49" s="64" t="s">
        <v>150</v>
      </c>
    </row>
    <row r="50" spans="2:5" s="60" customFormat="1" x14ac:dyDescent="0.2">
      <c r="B50" s="64" t="s">
        <v>151</v>
      </c>
      <c r="E50" s="64" t="s">
        <v>152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 verticalCentered="1"/>
  <pageMargins left="0.70866141732283472" right="0.70866141732283472" top="0.74803149606299213" bottom="0.51" header="0.31496062992125984" footer="0.31496062992125984"/>
  <pageSetup scale="85" orientation="landscape" r:id="rId1"/>
  <ignoredErrors>
    <ignoredError sqref="C16 E16:H16 D16:D18 E18 H1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2019-07-26T18:51:28Z</cp:lastPrinted>
  <dcterms:created xsi:type="dcterms:W3CDTF">2014-02-10T03:37:14Z</dcterms:created>
  <dcterms:modified xsi:type="dcterms:W3CDTF">2019-08-01T14:45:36Z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